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TRACTS\CSDADM\COMMON\2015-16 REN\Approved Formats\"/>
    </mc:Choice>
  </mc:AlternateContent>
  <bookViews>
    <workbookView xWindow="372" yWindow="-72" windowWidth="18192" windowHeight="10812"/>
  </bookViews>
  <sheets>
    <sheet name="Summary" sheetId="4" r:id="rId1"/>
    <sheet name="Budget Template" sheetId="1" r:id="rId2"/>
    <sheet name="Positions" sheetId="2" r:id="rId3"/>
    <sheet name="Productive Hour Calculation" sheetId="7" r:id="rId4"/>
    <sheet name="Budget Templet (2)" sheetId="3" state="hidden" r:id="rId5"/>
    <sheet name="Sheet1" sheetId="5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P" localSheetId="1">#REF!</definedName>
    <definedName name="\P" localSheetId="4">#REF!</definedName>
    <definedName name="\P" localSheetId="3">#REF!</definedName>
    <definedName name="\P">#REF!</definedName>
    <definedName name="A" localSheetId="1">#REF!</definedName>
    <definedName name="A" localSheetId="4">#REF!</definedName>
    <definedName name="A">#REF!</definedName>
    <definedName name="B" localSheetId="1">'Budget Template'!$A$1:$AW$11</definedName>
    <definedName name="B" localSheetId="4">'Budget Templet (2)'!$A$1:$AC$9</definedName>
    <definedName name="B" localSheetId="0">#REF!</definedName>
    <definedName name="B">#REF!</definedName>
    <definedName name="C_" localSheetId="1">#REF!</definedName>
    <definedName name="C_" localSheetId="4">#REF!</definedName>
    <definedName name="C_" localSheetId="0">#REF!</definedName>
    <definedName name="C_">#REF!</definedName>
    <definedName name="D" localSheetId="1">#REF!</definedName>
    <definedName name="D" localSheetId="4">#REF!</definedName>
    <definedName name="D" localSheetId="3">#REF!</definedName>
    <definedName name="D">#REF!</definedName>
    <definedName name="E">'[1]schedule P3'!$A$1:$H$33</definedName>
    <definedName name="F" localSheetId="1">#REF!</definedName>
    <definedName name="F" localSheetId="4">#REF!</definedName>
    <definedName name="F" localSheetId="0">#REF!</definedName>
    <definedName name="F">#REF!</definedName>
    <definedName name="G" localSheetId="1">#REF!</definedName>
    <definedName name="G" localSheetId="4">#REF!</definedName>
    <definedName name="G">#REF!</definedName>
    <definedName name="H" localSheetId="1">#REF!</definedName>
    <definedName name="H" localSheetId="4">#REF!</definedName>
    <definedName name="H" localSheetId="3">#REF!</definedName>
    <definedName name="H">#REF!</definedName>
    <definedName name="I" localSheetId="1">[2]instruction!#REF!</definedName>
    <definedName name="I" localSheetId="4">[2]instruction!#REF!</definedName>
    <definedName name="I" localSheetId="3">[3]instruction!#REF!</definedName>
    <definedName name="I">[4]instruction!#REF!</definedName>
    <definedName name="list1" localSheetId="1">#REF!</definedName>
    <definedName name="list1" localSheetId="4">#REF!</definedName>
    <definedName name="list1" localSheetId="0">#REF!</definedName>
    <definedName name="list1">#REF!</definedName>
    <definedName name="_xlnm.Print_Area" localSheetId="1">'Budget Template'!$A$1:$AW$195</definedName>
    <definedName name="_xlnm.Print_Area" localSheetId="4">'Budget Templet (2)'!$A$1:$AC$51</definedName>
    <definedName name="_xlnm.Print_Area" localSheetId="3">'Productive Hour Calculation'!$A$1:$N$32</definedName>
    <definedName name="_xlnm.Print_Area" localSheetId="0">Summary!$A$1:$T$60</definedName>
    <definedName name="_xlnm.Print_Titles" localSheetId="1">'Budget Template'!$A:$J,'Budget Template'!$1:$8</definedName>
    <definedName name="_xlnm.Print_Titles" localSheetId="4">'Budget Templet (2)'!$1:$8</definedName>
    <definedName name="_xlnm.Print_Titles" localSheetId="2">Positions!#REF!</definedName>
    <definedName name="sche" localSheetId="1">[1]instruction!#REF!</definedName>
    <definedName name="sche" localSheetId="4">[1]instruction!#REF!</definedName>
    <definedName name="sche" localSheetId="0">[1]instruction!#REF!</definedName>
    <definedName name="sche">[1]instruction!#REF!</definedName>
    <definedName name="Z_0AF0CCE2_488F_40A6_B408_02E3EE86D697_.wvu.Cols" localSheetId="2" hidden="1">Positions!$A:$B,Positions!#REF!</definedName>
    <definedName name="Z_0AF0CCE2_488F_40A6_B408_02E3EE86D697_.wvu.PrintTitles" localSheetId="2" hidden="1">Positions!#REF!</definedName>
  </definedNames>
  <calcPr calcId="152511"/>
</workbook>
</file>

<file path=xl/calcChain.xml><?xml version="1.0" encoding="utf-8"?>
<calcChain xmlns="http://schemas.openxmlformats.org/spreadsheetml/2006/main">
  <c r="M104" i="1" l="1"/>
  <c r="O104" i="1"/>
  <c r="Q104" i="1"/>
  <c r="S104" i="1"/>
  <c r="U104" i="1"/>
  <c r="W104" i="1"/>
  <c r="Y104" i="1"/>
  <c r="AA104" i="1"/>
  <c r="AC104" i="1"/>
  <c r="AE104" i="1"/>
  <c r="AG104" i="1"/>
  <c r="AI104" i="1"/>
  <c r="AK104" i="1"/>
  <c r="AM104" i="1"/>
  <c r="AO104" i="1"/>
  <c r="AQ104" i="1"/>
  <c r="AS104" i="1"/>
  <c r="K104" i="1"/>
  <c r="M90" i="1"/>
  <c r="O90" i="1"/>
  <c r="Q90" i="1"/>
  <c r="S90" i="1"/>
  <c r="U90" i="1"/>
  <c r="W90" i="1"/>
  <c r="Y90" i="1"/>
  <c r="AA90" i="1"/>
  <c r="AC90" i="1"/>
  <c r="AE90" i="1"/>
  <c r="AG90" i="1"/>
  <c r="AI90" i="1"/>
  <c r="AK90" i="1"/>
  <c r="AM90" i="1"/>
  <c r="AO90" i="1"/>
  <c r="AQ90" i="1"/>
  <c r="AS90" i="1"/>
  <c r="K90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AM72" i="1"/>
  <c r="AO72" i="1"/>
  <c r="AQ72" i="1"/>
  <c r="AS72" i="1"/>
  <c r="K72" i="1"/>
  <c r="M57" i="1"/>
  <c r="O57" i="1"/>
  <c r="Q57" i="1"/>
  <c r="S57" i="1"/>
  <c r="U57" i="1"/>
  <c r="W57" i="1"/>
  <c r="Y57" i="1"/>
  <c r="AA57" i="1"/>
  <c r="AC57" i="1"/>
  <c r="AE57" i="1"/>
  <c r="AG57" i="1"/>
  <c r="AI57" i="1"/>
  <c r="AK57" i="1"/>
  <c r="AM57" i="1"/>
  <c r="AO57" i="1"/>
  <c r="AQ57" i="1"/>
  <c r="AS57" i="1"/>
  <c r="K57" i="1"/>
  <c r="R63" i="1"/>
  <c r="L20" i="7" l="1"/>
  <c r="L21" i="7" s="1"/>
  <c r="I19" i="1" l="1"/>
  <c r="AS168" i="1" l="1"/>
  <c r="AU168" i="1"/>
  <c r="AS145" i="1"/>
  <c r="AU144" i="1"/>
  <c r="AU95" i="1"/>
  <c r="J95" i="1"/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AS194" i="1" l="1"/>
  <c r="AU194" i="1" s="1"/>
  <c r="AU186" i="1"/>
  <c r="AU189" i="1"/>
  <c r="AU188" i="1"/>
  <c r="AU187" i="1"/>
  <c r="M190" i="1"/>
  <c r="AS156" i="1"/>
  <c r="AS110" i="1"/>
  <c r="AU110" i="1" s="1"/>
  <c r="AS95" i="1"/>
  <c r="AS100" i="1" s="1"/>
  <c r="AS79" i="1"/>
  <c r="AU79" i="1" s="1"/>
  <c r="AU84" i="1" s="1"/>
  <c r="AS169" i="1"/>
  <c r="AT158" i="1"/>
  <c r="AQ158" i="1"/>
  <c r="AS157" i="1"/>
  <c r="AS147" i="1"/>
  <c r="AU147" i="1" s="1"/>
  <c r="AS149" i="1"/>
  <c r="AU149" i="1" s="1"/>
  <c r="AS148" i="1"/>
  <c r="AU148" i="1" s="1"/>
  <c r="AS146" i="1"/>
  <c r="AU146" i="1" s="1"/>
  <c r="AU145" i="1"/>
  <c r="AS144" i="1"/>
  <c r="AS142" i="1"/>
  <c r="AU142" i="1" s="1"/>
  <c r="AS141" i="1"/>
  <c r="AU141" i="1" s="1"/>
  <c r="AS139" i="1"/>
  <c r="AU139" i="1" s="1"/>
  <c r="AS138" i="1"/>
  <c r="AU138" i="1" s="1"/>
  <c r="AS137" i="1"/>
  <c r="AU137" i="1" s="1"/>
  <c r="AS136" i="1"/>
  <c r="AU136" i="1" s="1"/>
  <c r="AS135" i="1"/>
  <c r="AU135" i="1" s="1"/>
  <c r="AS134" i="1"/>
  <c r="AU134" i="1" s="1"/>
  <c r="AS133" i="1"/>
  <c r="AU133" i="1" s="1"/>
  <c r="AS131" i="1"/>
  <c r="AU131" i="1" s="1"/>
  <c r="AS130" i="1"/>
  <c r="AU130" i="1" s="1"/>
  <c r="AS129" i="1"/>
  <c r="AU129" i="1" s="1"/>
  <c r="AS127" i="1"/>
  <c r="AU127" i="1" s="1"/>
  <c r="AS126" i="1"/>
  <c r="AU126" i="1" s="1"/>
  <c r="AS125" i="1"/>
  <c r="AU125" i="1" s="1"/>
  <c r="AS124" i="1"/>
  <c r="AU124" i="1" s="1"/>
  <c r="AS123" i="1"/>
  <c r="AU123" i="1" s="1"/>
  <c r="AS122" i="1"/>
  <c r="AU122" i="1" s="1"/>
  <c r="AS121" i="1"/>
  <c r="AU121" i="1" s="1"/>
  <c r="AS120" i="1"/>
  <c r="AU120" i="1" s="1"/>
  <c r="AS119" i="1"/>
  <c r="AU119" i="1" s="1"/>
  <c r="AS118" i="1"/>
  <c r="AU118" i="1" s="1"/>
  <c r="AS117" i="1"/>
  <c r="AU117" i="1" s="1"/>
  <c r="AS116" i="1"/>
  <c r="AU116" i="1" s="1"/>
  <c r="AS115" i="1"/>
  <c r="AU115" i="1" s="1"/>
  <c r="AS114" i="1"/>
  <c r="AU114" i="1" s="1"/>
  <c r="AS113" i="1"/>
  <c r="AU113" i="1" s="1"/>
  <c r="AS112" i="1"/>
  <c r="AU112" i="1" s="1"/>
  <c r="AS99" i="1"/>
  <c r="AS98" i="1"/>
  <c r="AS97" i="1"/>
  <c r="AS96" i="1"/>
  <c r="AQ84" i="1"/>
  <c r="AS83" i="1"/>
  <c r="AU83" i="1" s="1"/>
  <c r="AS82" i="1"/>
  <c r="AU82" i="1" s="1"/>
  <c r="AS81" i="1"/>
  <c r="AU81" i="1" s="1"/>
  <c r="AS80" i="1"/>
  <c r="AU80" i="1" s="1"/>
  <c r="AL83" i="1"/>
  <c r="AL82" i="1"/>
  <c r="AL81" i="1"/>
  <c r="AL80" i="1"/>
  <c r="AL79" i="1"/>
  <c r="AJ83" i="1"/>
  <c r="AJ82" i="1"/>
  <c r="AJ81" i="1"/>
  <c r="AJ80" i="1"/>
  <c r="AJ79" i="1"/>
  <c r="AH83" i="1"/>
  <c r="AH82" i="1"/>
  <c r="AH81" i="1"/>
  <c r="AH80" i="1"/>
  <c r="AH79" i="1"/>
  <c r="AF83" i="1"/>
  <c r="AF82" i="1"/>
  <c r="AF81" i="1"/>
  <c r="AF80" i="1"/>
  <c r="AF79" i="1"/>
  <c r="AD83" i="1"/>
  <c r="AD82" i="1"/>
  <c r="AD81" i="1"/>
  <c r="AD80" i="1"/>
  <c r="AD79" i="1"/>
  <c r="AB83" i="1"/>
  <c r="AB82" i="1"/>
  <c r="AB81" i="1"/>
  <c r="AB80" i="1"/>
  <c r="AB79" i="1"/>
  <c r="Z83" i="1"/>
  <c r="Z82" i="1"/>
  <c r="Z81" i="1"/>
  <c r="Z80" i="1"/>
  <c r="Z79" i="1"/>
  <c r="X83" i="1"/>
  <c r="X82" i="1"/>
  <c r="X81" i="1"/>
  <c r="X80" i="1"/>
  <c r="X79" i="1"/>
  <c r="V83" i="1"/>
  <c r="V82" i="1"/>
  <c r="V81" i="1"/>
  <c r="V80" i="1"/>
  <c r="V79" i="1"/>
  <c r="T83" i="1"/>
  <c r="T82" i="1"/>
  <c r="T81" i="1"/>
  <c r="T80" i="1"/>
  <c r="T79" i="1"/>
  <c r="R83" i="1"/>
  <c r="R82" i="1"/>
  <c r="R81" i="1"/>
  <c r="R80" i="1"/>
  <c r="R79" i="1"/>
  <c r="P83" i="1"/>
  <c r="P82" i="1"/>
  <c r="P81" i="1"/>
  <c r="P80" i="1"/>
  <c r="P79" i="1"/>
  <c r="N79" i="1"/>
  <c r="N83" i="1"/>
  <c r="N82" i="1"/>
  <c r="N81" i="1"/>
  <c r="N80" i="1"/>
  <c r="L80" i="1"/>
  <c r="L83" i="1"/>
  <c r="L82" i="1"/>
  <c r="L81" i="1"/>
  <c r="L79" i="1"/>
  <c r="AS63" i="1"/>
  <c r="AU63" i="1" s="1"/>
  <c r="AS40" i="1"/>
  <c r="AU40" i="1" s="1"/>
  <c r="AS39" i="1"/>
  <c r="AU39" i="1" s="1"/>
  <c r="AS38" i="1"/>
  <c r="AU38" i="1" s="1"/>
  <c r="AS37" i="1"/>
  <c r="AU37" i="1" s="1"/>
  <c r="AS36" i="1"/>
  <c r="AU36" i="1" s="1"/>
  <c r="AS35" i="1"/>
  <c r="AU35" i="1" s="1"/>
  <c r="AS34" i="1"/>
  <c r="AU34" i="1" s="1"/>
  <c r="AS33" i="1"/>
  <c r="AU33" i="1" s="1"/>
  <c r="AS32" i="1"/>
  <c r="AU32" i="1" s="1"/>
  <c r="AS31" i="1"/>
  <c r="AU31" i="1" s="1"/>
  <c r="AS30" i="1"/>
  <c r="AU30" i="1" s="1"/>
  <c r="AS29" i="1"/>
  <c r="AU29" i="1" s="1"/>
  <c r="AS28" i="1"/>
  <c r="AU28" i="1" s="1"/>
  <c r="AS27" i="1"/>
  <c r="AU27" i="1" s="1"/>
  <c r="AS26" i="1"/>
  <c r="AU26" i="1" s="1"/>
  <c r="AS25" i="1"/>
  <c r="AU25" i="1" s="1"/>
  <c r="AS24" i="1"/>
  <c r="AU24" i="1" s="1"/>
  <c r="AS23" i="1"/>
  <c r="AU23" i="1" s="1"/>
  <c r="AS22" i="1"/>
  <c r="AU22" i="1" s="1"/>
  <c r="AS21" i="1"/>
  <c r="AU21" i="1" s="1"/>
  <c r="AS20" i="1"/>
  <c r="AU20" i="1" s="1"/>
  <c r="AS19" i="1"/>
  <c r="AU19" i="1" s="1"/>
  <c r="AR158" i="1"/>
  <c r="AQ182" i="1"/>
  <c r="AP158" i="1"/>
  <c r="AO158" i="1"/>
  <c r="AN158" i="1"/>
  <c r="AM158" i="1"/>
  <c r="AM182" i="1" s="1"/>
  <c r="AL158" i="1"/>
  <c r="AK158" i="1"/>
  <c r="AK182" i="1" s="1"/>
  <c r="AJ158" i="1"/>
  <c r="AI158" i="1"/>
  <c r="AI182" i="1" s="1"/>
  <c r="AQ190" i="1"/>
  <c r="AQ183" i="1"/>
  <c r="AQ181" i="1"/>
  <c r="AO190" i="1"/>
  <c r="AO183" i="1"/>
  <c r="AO182" i="1"/>
  <c r="AO181" i="1"/>
  <c r="AM190" i="1"/>
  <c r="AM183" i="1"/>
  <c r="AM181" i="1"/>
  <c r="AK190" i="1"/>
  <c r="AK183" i="1"/>
  <c r="AK181" i="1"/>
  <c r="AI190" i="1"/>
  <c r="AI183" i="1"/>
  <c r="AI181" i="1"/>
  <c r="AS84" i="1" l="1"/>
  <c r="AS158" i="1"/>
  <c r="AR83" i="1"/>
  <c r="AR82" i="1"/>
  <c r="AR81" i="1"/>
  <c r="AR80" i="1"/>
  <c r="AR79" i="1"/>
  <c r="AO84" i="1"/>
  <c r="AP83" i="1"/>
  <c r="AT83" i="1" s="1"/>
  <c r="AV83" i="1" s="1"/>
  <c r="AP82" i="1"/>
  <c r="AP81" i="1"/>
  <c r="AP80" i="1"/>
  <c r="AP79" i="1"/>
  <c r="AM84" i="1"/>
  <c r="AN83" i="1"/>
  <c r="AN82" i="1"/>
  <c r="AT82" i="1" s="1"/>
  <c r="AV82" i="1" s="1"/>
  <c r="AN81" i="1"/>
  <c r="AT81" i="1" s="1"/>
  <c r="AV81" i="1" s="1"/>
  <c r="AN80" i="1"/>
  <c r="AT80" i="1" s="1"/>
  <c r="AV80" i="1" s="1"/>
  <c r="AN79" i="1"/>
  <c r="AK84" i="1"/>
  <c r="AI84" i="1"/>
  <c r="AJ84" i="1"/>
  <c r="AA190" i="1"/>
  <c r="AA183" i="1"/>
  <c r="AB158" i="1"/>
  <c r="AA158" i="1"/>
  <c r="AA182" i="1" s="1"/>
  <c r="AA100" i="1"/>
  <c r="AA181" i="1" s="1"/>
  <c r="AA84" i="1"/>
  <c r="Y190" i="1"/>
  <c r="Y183" i="1"/>
  <c r="Z158" i="1"/>
  <c r="Y158" i="1"/>
  <c r="Y182" i="1" s="1"/>
  <c r="Y100" i="1"/>
  <c r="Y181" i="1" s="1"/>
  <c r="Y84" i="1"/>
  <c r="W190" i="1"/>
  <c r="W183" i="1"/>
  <c r="X158" i="1"/>
  <c r="W158" i="1"/>
  <c r="W182" i="1" s="1"/>
  <c r="W100" i="1"/>
  <c r="W181" i="1" s="1"/>
  <c r="W84" i="1"/>
  <c r="U190" i="1"/>
  <c r="U183" i="1"/>
  <c r="V158" i="1"/>
  <c r="U158" i="1"/>
  <c r="U182" i="1" s="1"/>
  <c r="U100" i="1"/>
  <c r="U181" i="1" s="1"/>
  <c r="U84" i="1"/>
  <c r="V84" i="1"/>
  <c r="S190" i="1"/>
  <c r="S183" i="1"/>
  <c r="T158" i="1"/>
  <c r="S158" i="1"/>
  <c r="S182" i="1" s="1"/>
  <c r="S100" i="1"/>
  <c r="S181" i="1" s="1"/>
  <c r="S84" i="1"/>
  <c r="T84" i="1"/>
  <c r="AT79" i="1" l="1"/>
  <c r="AT84" i="1" s="1"/>
  <c r="AR84" i="1"/>
  <c r="AP84" i="1"/>
  <c r="AN84" i="1"/>
  <c r="AL84" i="1"/>
  <c r="AB84" i="1"/>
  <c r="Z84" i="1"/>
  <c r="X84" i="1"/>
  <c r="J157" i="1"/>
  <c r="AU157" i="1" s="1"/>
  <c r="J156" i="1"/>
  <c r="AU156" i="1" s="1"/>
  <c r="J155" i="1"/>
  <c r="G84" i="1"/>
  <c r="I41" i="1"/>
  <c r="G19" i="1"/>
  <c r="I63" i="1"/>
  <c r="J63" i="1" s="1"/>
  <c r="J84" i="1"/>
  <c r="I84" i="1"/>
  <c r="K100" i="1"/>
  <c r="I100" i="1"/>
  <c r="H100" i="1"/>
  <c r="J19" i="1" l="1"/>
  <c r="AR19" i="1" s="1"/>
  <c r="AV79" i="1"/>
  <c r="AR63" i="1"/>
  <c r="L63" i="1"/>
  <c r="AB63" i="1"/>
  <c r="T63" i="1"/>
  <c r="AP63" i="1"/>
  <c r="AL63" i="1"/>
  <c r="AH63" i="1"/>
  <c r="AD63" i="1"/>
  <c r="AT63" i="1" s="1"/>
  <c r="Z63" i="1"/>
  <c r="V63" i="1"/>
  <c r="AN63" i="1"/>
  <c r="AJ63" i="1"/>
  <c r="AF63" i="1"/>
  <c r="X63" i="1"/>
  <c r="P63" i="1"/>
  <c r="N63" i="1"/>
  <c r="AV63" i="1" s="1"/>
  <c r="J158" i="1"/>
  <c r="AN19" i="1" l="1"/>
  <c r="AL19" i="1"/>
  <c r="AP19" i="1"/>
  <c r="V19" i="1"/>
  <c r="T19" i="1"/>
  <c r="AJ19" i="1"/>
  <c r="X19" i="1"/>
  <c r="AB19" i="1"/>
  <c r="Z19" i="1"/>
  <c r="N84" i="1"/>
  <c r="R19" i="1"/>
  <c r="L84" i="1"/>
  <c r="AH19" i="1" l="1"/>
  <c r="P19" i="1"/>
  <c r="AF19" i="1"/>
  <c r="N19" i="1"/>
  <c r="L19" i="1"/>
  <c r="AD19" i="1"/>
  <c r="D41" i="1"/>
  <c r="AT19" i="1" l="1"/>
  <c r="AV19" i="1" s="1"/>
  <c r="G39" i="1"/>
  <c r="J39" i="1" s="1"/>
  <c r="G38" i="1"/>
  <c r="J38" i="1" s="1"/>
  <c r="G36" i="1"/>
  <c r="J36" i="1" s="1"/>
  <c r="G34" i="1"/>
  <c r="J34" i="1" s="1"/>
  <c r="K158" i="1"/>
  <c r="AW99" i="1"/>
  <c r="J99" i="1"/>
  <c r="AU99" i="1" s="1"/>
  <c r="J98" i="1"/>
  <c r="AU98" i="1" s="1"/>
  <c r="J97" i="1"/>
  <c r="AU97" i="1" s="1"/>
  <c r="AW96" i="1"/>
  <c r="J96" i="1"/>
  <c r="AS68" i="1"/>
  <c r="AU68" i="1" s="1"/>
  <c r="AS67" i="1"/>
  <c r="AU67" i="1" s="1"/>
  <c r="AS66" i="1"/>
  <c r="AU66" i="1" s="1"/>
  <c r="AS65" i="1"/>
  <c r="AU65" i="1" s="1"/>
  <c r="AS64" i="1"/>
  <c r="AU64" i="1" s="1"/>
  <c r="G40" i="1"/>
  <c r="J40" i="1" s="1"/>
  <c r="G37" i="1"/>
  <c r="J37" i="1" s="1"/>
  <c r="G35" i="1"/>
  <c r="J35" i="1" s="1"/>
  <c r="G33" i="1"/>
  <c r="J33" i="1" s="1"/>
  <c r="AU69" i="1" l="1"/>
  <c r="AU96" i="1"/>
  <c r="J100" i="1"/>
  <c r="Z33" i="1"/>
  <c r="AN33" i="1"/>
  <c r="AB33" i="1"/>
  <c r="AL33" i="1"/>
  <c r="AJ33" i="1"/>
  <c r="X33" i="1"/>
  <c r="V33" i="1"/>
  <c r="T33" i="1"/>
  <c r="AR33" i="1"/>
  <c r="AP33" i="1"/>
  <c r="AJ34" i="1"/>
  <c r="AB34" i="1"/>
  <c r="Z34" i="1"/>
  <c r="X34" i="1"/>
  <c r="V34" i="1"/>
  <c r="T34" i="1"/>
  <c r="AR34" i="1"/>
  <c r="AP34" i="1"/>
  <c r="AN34" i="1"/>
  <c r="AL34" i="1"/>
  <c r="AJ36" i="1"/>
  <c r="AB36" i="1"/>
  <c r="Z36" i="1"/>
  <c r="X36" i="1"/>
  <c r="V36" i="1"/>
  <c r="T36" i="1"/>
  <c r="AR36" i="1"/>
  <c r="AP36" i="1"/>
  <c r="AN36" i="1"/>
  <c r="AL36" i="1"/>
  <c r="V37" i="1"/>
  <c r="T37" i="1"/>
  <c r="AP37" i="1"/>
  <c r="X37" i="1"/>
  <c r="AR37" i="1"/>
  <c r="AN37" i="1"/>
  <c r="AL37" i="1"/>
  <c r="AJ37" i="1"/>
  <c r="AB37" i="1"/>
  <c r="Z37" i="1"/>
  <c r="AB38" i="1"/>
  <c r="Z38" i="1"/>
  <c r="X38" i="1"/>
  <c r="V38" i="1"/>
  <c r="T38" i="1"/>
  <c r="AR38" i="1"/>
  <c r="AP38" i="1"/>
  <c r="AN38" i="1"/>
  <c r="AJ38" i="1"/>
  <c r="AL38" i="1"/>
  <c r="AB35" i="1"/>
  <c r="AL35" i="1"/>
  <c r="AJ35" i="1"/>
  <c r="Z35" i="1"/>
  <c r="X35" i="1"/>
  <c r="V35" i="1"/>
  <c r="T35" i="1"/>
  <c r="AR35" i="1"/>
  <c r="AP35" i="1"/>
  <c r="AN35" i="1"/>
  <c r="AL40" i="1"/>
  <c r="AJ40" i="1"/>
  <c r="AB40" i="1"/>
  <c r="Z40" i="1"/>
  <c r="X40" i="1"/>
  <c r="V40" i="1"/>
  <c r="T40" i="1"/>
  <c r="AR40" i="1"/>
  <c r="AP40" i="1"/>
  <c r="AN40" i="1"/>
  <c r="AR39" i="1"/>
  <c r="AL39" i="1"/>
  <c r="AB39" i="1"/>
  <c r="Z39" i="1"/>
  <c r="X39" i="1"/>
  <c r="V39" i="1"/>
  <c r="T39" i="1"/>
  <c r="AP39" i="1"/>
  <c r="AN39" i="1"/>
  <c r="AJ39" i="1"/>
  <c r="AF35" i="1"/>
  <c r="N35" i="1"/>
  <c r="AD35" i="1"/>
  <c r="L35" i="1"/>
  <c r="AH35" i="1"/>
  <c r="P35" i="1"/>
  <c r="R35" i="1"/>
  <c r="AW97" i="1"/>
  <c r="AF36" i="1"/>
  <c r="N36" i="1"/>
  <c r="AD36" i="1"/>
  <c r="L36" i="1"/>
  <c r="AH36" i="1"/>
  <c r="R36" i="1"/>
  <c r="P36" i="1"/>
  <c r="AW81" i="1"/>
  <c r="AF37" i="1"/>
  <c r="N37" i="1"/>
  <c r="AD37" i="1"/>
  <c r="L37" i="1"/>
  <c r="AH37" i="1"/>
  <c r="P37" i="1"/>
  <c r="R37" i="1"/>
  <c r="AF38" i="1"/>
  <c r="N38" i="1"/>
  <c r="AD38" i="1"/>
  <c r="L38" i="1"/>
  <c r="AH38" i="1"/>
  <c r="P38" i="1"/>
  <c r="R38" i="1"/>
  <c r="AH40" i="1"/>
  <c r="P40" i="1"/>
  <c r="AF40" i="1"/>
  <c r="N40" i="1"/>
  <c r="L40" i="1"/>
  <c r="AD40" i="1"/>
  <c r="R40" i="1"/>
  <c r="AF39" i="1"/>
  <c r="N39" i="1"/>
  <c r="AD39" i="1"/>
  <c r="L39" i="1"/>
  <c r="AH39" i="1"/>
  <c r="R39" i="1"/>
  <c r="P39" i="1"/>
  <c r="AF33" i="1"/>
  <c r="N33" i="1"/>
  <c r="AD33" i="1"/>
  <c r="L33" i="1"/>
  <c r="AH33" i="1"/>
  <c r="P33" i="1"/>
  <c r="R33" i="1"/>
  <c r="AW98" i="1"/>
  <c r="AF34" i="1"/>
  <c r="N34" i="1"/>
  <c r="AD34" i="1"/>
  <c r="L34" i="1"/>
  <c r="AH34" i="1"/>
  <c r="R34" i="1"/>
  <c r="P34" i="1"/>
  <c r="AW82" i="1"/>
  <c r="AW83" i="1"/>
  <c r="AW80" i="1"/>
  <c r="O84" i="1"/>
  <c r="K84" i="1"/>
  <c r="G20" i="1"/>
  <c r="J20" i="1" s="1"/>
  <c r="AV37" i="1" l="1"/>
  <c r="AT39" i="1"/>
  <c r="AV39" i="1" s="1"/>
  <c r="AT33" i="1"/>
  <c r="AV33" i="1" s="1"/>
  <c r="AT37" i="1"/>
  <c r="AT36" i="1"/>
  <c r="AV36" i="1" s="1"/>
  <c r="AT40" i="1"/>
  <c r="AV40" i="1" s="1"/>
  <c r="AT38" i="1"/>
  <c r="AV38" i="1" s="1"/>
  <c r="AT34" i="1"/>
  <c r="AV34" i="1" s="1"/>
  <c r="AT35" i="1"/>
  <c r="AV35" i="1" s="1"/>
  <c r="AL20" i="1"/>
  <c r="AB20" i="1"/>
  <c r="T20" i="1"/>
  <c r="Z20" i="1"/>
  <c r="V20" i="1"/>
  <c r="AN20" i="1"/>
  <c r="AJ20" i="1"/>
  <c r="X20" i="1"/>
  <c r="AP20" i="1"/>
  <c r="AR20" i="1"/>
  <c r="AF20" i="1"/>
  <c r="N20" i="1"/>
  <c r="AD20" i="1"/>
  <c r="L20" i="1"/>
  <c r="AH20" i="1"/>
  <c r="P20" i="1"/>
  <c r="R20" i="1"/>
  <c r="J36" i="4"/>
  <c r="T25" i="4"/>
  <c r="T24" i="4"/>
  <c r="T23" i="4"/>
  <c r="J25" i="4"/>
  <c r="J24" i="4"/>
  <c r="J23" i="4"/>
  <c r="AT20" i="1" l="1"/>
  <c r="AV20" i="1" s="1"/>
  <c r="T38" i="4"/>
  <c r="L158" i="1"/>
  <c r="AG158" i="1"/>
  <c r="AE158" i="1"/>
  <c r="AC158" i="1"/>
  <c r="Q158" i="1"/>
  <c r="O158" i="1"/>
  <c r="M158" i="1"/>
  <c r="N158" i="1"/>
  <c r="P158" i="1"/>
  <c r="R158" i="1"/>
  <c r="AD158" i="1"/>
  <c r="AF158" i="1"/>
  <c r="AU158" i="1" l="1"/>
  <c r="AS190" i="1"/>
  <c r="O190" i="1"/>
  <c r="Q190" i="1"/>
  <c r="AC190" i="1"/>
  <c r="AE190" i="1"/>
  <c r="AG190" i="1"/>
  <c r="K190" i="1"/>
  <c r="M183" i="1"/>
  <c r="O183" i="1"/>
  <c r="Q183" i="1"/>
  <c r="AC183" i="1"/>
  <c r="AE183" i="1"/>
  <c r="AG183" i="1"/>
  <c r="K183" i="1"/>
  <c r="AG182" i="1"/>
  <c r="Q182" i="1"/>
  <c r="AH158" i="1"/>
  <c r="AC182" i="1"/>
  <c r="O182" i="1"/>
  <c r="M182" i="1"/>
  <c r="M84" i="1"/>
  <c r="Q84" i="1"/>
  <c r="AC84" i="1"/>
  <c r="AE84" i="1"/>
  <c r="AG84" i="1"/>
  <c r="M100" i="1"/>
  <c r="O100" i="1"/>
  <c r="O181" i="1" s="1"/>
  <c r="Q100" i="1"/>
  <c r="Q181" i="1" s="1"/>
  <c r="AC100" i="1"/>
  <c r="AC181" i="1" s="1"/>
  <c r="AS181" i="1" s="1"/>
  <c r="AE100" i="1"/>
  <c r="AE181" i="1" s="1"/>
  <c r="AG100" i="1"/>
  <c r="AG181" i="1" s="1"/>
  <c r="B7" i="4"/>
  <c r="AS183" i="1" l="1"/>
  <c r="AU190" i="1"/>
  <c r="M181" i="1"/>
  <c r="AU100" i="1"/>
  <c r="K181" i="1"/>
  <c r="AE182" i="1"/>
  <c r="AS182" i="1" s="1"/>
  <c r="K182" i="1"/>
  <c r="AW194" i="1" l="1"/>
  <c r="AW189" i="1"/>
  <c r="AW188" i="1"/>
  <c r="AW187" i="1"/>
  <c r="AW186" i="1"/>
  <c r="AW169" i="1"/>
  <c r="AW167" i="1"/>
  <c r="AW157" i="1"/>
  <c r="AW156" i="1"/>
  <c r="AW155" i="1"/>
  <c r="AW149" i="1"/>
  <c r="AW148" i="1"/>
  <c r="AW147" i="1"/>
  <c r="AW146" i="1"/>
  <c r="AW145" i="1"/>
  <c r="AW144" i="1"/>
  <c r="AW142" i="1"/>
  <c r="AW141" i="1"/>
  <c r="AW139" i="1"/>
  <c r="AW138" i="1"/>
  <c r="AW137" i="1"/>
  <c r="AW136" i="1"/>
  <c r="AW135" i="1"/>
  <c r="AW134" i="1"/>
  <c r="AW133" i="1"/>
  <c r="AW131" i="1"/>
  <c r="AW130" i="1"/>
  <c r="AW129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0" i="1"/>
  <c r="AW181" i="1"/>
  <c r="AW95" i="1"/>
  <c r="AH84" i="1"/>
  <c r="AF84" i="1"/>
  <c r="R84" i="1"/>
  <c r="P84" i="1"/>
  <c r="AV84" i="1" s="1"/>
  <c r="C41" i="1"/>
  <c r="G32" i="1"/>
  <c r="J32" i="1" s="1"/>
  <c r="G31" i="1"/>
  <c r="J31" i="1" s="1"/>
  <c r="G30" i="1"/>
  <c r="J30" i="1" s="1"/>
  <c r="G29" i="1"/>
  <c r="J29" i="1" s="1"/>
  <c r="G28" i="1"/>
  <c r="J28" i="1" s="1"/>
  <c r="AW40" i="1"/>
  <c r="AW39" i="1"/>
  <c r="AW38" i="1"/>
  <c r="AW37" i="1"/>
  <c r="AW36" i="1"/>
  <c r="AW35" i="1"/>
  <c r="AW34" i="1"/>
  <c r="AW33" i="1"/>
  <c r="G27" i="1"/>
  <c r="J27" i="1" s="1"/>
  <c r="AC195" i="3"/>
  <c r="AC194" i="3"/>
  <c r="AC191" i="3"/>
  <c r="L187" i="3"/>
  <c r="K187" i="3"/>
  <c r="AC186" i="3"/>
  <c r="AC185" i="3"/>
  <c r="AC184" i="3"/>
  <c r="AC183" i="3"/>
  <c r="AC187" i="3" s="1"/>
  <c r="L180" i="3"/>
  <c r="K180" i="3"/>
  <c r="AC180" i="3" s="1"/>
  <c r="M179" i="3"/>
  <c r="K179" i="3"/>
  <c r="L178" i="3"/>
  <c r="M176" i="3"/>
  <c r="K176" i="3"/>
  <c r="AC165" i="3"/>
  <c r="L164" i="3"/>
  <c r="AC164" i="3" s="1"/>
  <c r="I164" i="3"/>
  <c r="F163" i="3"/>
  <c r="L163" i="3" s="1"/>
  <c r="AC163" i="3" s="1"/>
  <c r="L154" i="3"/>
  <c r="L179" i="3" s="1"/>
  <c r="AC179" i="3" s="1"/>
  <c r="J154" i="3"/>
  <c r="AC153" i="3"/>
  <c r="AC152" i="3"/>
  <c r="AC151" i="3"/>
  <c r="AC145" i="3"/>
  <c r="AC144" i="3"/>
  <c r="AC143" i="3"/>
  <c r="AC142" i="3"/>
  <c r="AC141" i="3"/>
  <c r="AC140" i="3"/>
  <c r="AC138" i="3"/>
  <c r="AC137" i="3"/>
  <c r="AC135" i="3"/>
  <c r="AC134" i="3"/>
  <c r="AC133" i="3"/>
  <c r="AC132" i="3"/>
  <c r="AC131" i="3"/>
  <c r="AC130" i="3"/>
  <c r="AC129" i="3"/>
  <c r="AC127" i="3"/>
  <c r="AC126" i="3"/>
  <c r="AC125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6" i="3"/>
  <c r="O97" i="3"/>
  <c r="M97" i="3"/>
  <c r="M178" i="3" s="1"/>
  <c r="K97" i="3"/>
  <c r="K178" i="3" s="1"/>
  <c r="AC178" i="3" s="1"/>
  <c r="J97" i="3"/>
  <c r="I97" i="3"/>
  <c r="H97" i="3"/>
  <c r="AC96" i="3"/>
  <c r="AC95" i="3"/>
  <c r="AC94" i="3"/>
  <c r="AC93" i="3"/>
  <c r="AC92" i="3"/>
  <c r="Y92" i="3"/>
  <c r="M83" i="3"/>
  <c r="M177" i="3" s="1"/>
  <c r="M181" i="3" s="1"/>
  <c r="K81" i="3"/>
  <c r="J81" i="3"/>
  <c r="I81" i="3"/>
  <c r="AC80" i="3"/>
  <c r="AC78" i="3"/>
  <c r="AC77" i="3"/>
  <c r="AA76" i="3"/>
  <c r="Y76" i="3"/>
  <c r="X76" i="3"/>
  <c r="V76" i="3"/>
  <c r="T76" i="3"/>
  <c r="Z76" i="3" s="1"/>
  <c r="AB76" i="3" s="1"/>
  <c r="AC76" i="3" s="1"/>
  <c r="AC81" i="3" s="1"/>
  <c r="R76" i="3"/>
  <c r="P76" i="3"/>
  <c r="N76" i="3"/>
  <c r="L76" i="3"/>
  <c r="L81" i="3" s="1"/>
  <c r="W67" i="3"/>
  <c r="U67" i="3"/>
  <c r="S67" i="3"/>
  <c r="Q67" i="3"/>
  <c r="O67" i="3"/>
  <c r="M67" i="3"/>
  <c r="K67" i="3"/>
  <c r="K83" i="3" s="1"/>
  <c r="K177" i="3" s="1"/>
  <c r="J67" i="3"/>
  <c r="F67" i="3"/>
  <c r="AC66" i="3"/>
  <c r="I66" i="3"/>
  <c r="AC65" i="3"/>
  <c r="I65" i="3"/>
  <c r="AC64" i="3"/>
  <c r="I64" i="3"/>
  <c r="AC63" i="3"/>
  <c r="I63" i="3"/>
  <c r="AC62" i="3"/>
  <c r="I62" i="3"/>
  <c r="AA61" i="3"/>
  <c r="AA67" i="3" s="1"/>
  <c r="Y61" i="3"/>
  <c r="Y67" i="3" s="1"/>
  <c r="I61" i="3"/>
  <c r="X61" i="3" s="1"/>
  <c r="X67" i="3" s="1"/>
  <c r="J50" i="3"/>
  <c r="K39" i="3"/>
  <c r="I39" i="3"/>
  <c r="C39" i="3"/>
  <c r="AC38" i="3"/>
  <c r="H38" i="3"/>
  <c r="AC37" i="3"/>
  <c r="H37" i="3"/>
  <c r="AC36" i="3"/>
  <c r="H36" i="3"/>
  <c r="AC35" i="3"/>
  <c r="H35" i="3"/>
  <c r="AC34" i="3"/>
  <c r="H34" i="3"/>
  <c r="AC33" i="3"/>
  <c r="H33" i="3"/>
  <c r="AC32" i="3"/>
  <c r="H32" i="3"/>
  <c r="AC31" i="3"/>
  <c r="H31" i="3"/>
  <c r="AC30" i="3"/>
  <c r="H30" i="3"/>
  <c r="AC29" i="3"/>
  <c r="H29" i="3"/>
  <c r="AC28" i="3"/>
  <c r="H28" i="3"/>
  <c r="AC26" i="3"/>
  <c r="H26" i="3"/>
  <c r="AC25" i="3"/>
  <c r="H25" i="3"/>
  <c r="H39" i="3" s="1"/>
  <c r="H50" i="3" s="1"/>
  <c r="Y24" i="3"/>
  <c r="AA24" i="3" s="1"/>
  <c r="G24" i="3"/>
  <c r="X24" i="3" s="1"/>
  <c r="Y23" i="3"/>
  <c r="AA23" i="3" s="1"/>
  <c r="P23" i="3"/>
  <c r="G23" i="3"/>
  <c r="R23" i="3" s="1"/>
  <c r="AA22" i="3"/>
  <c r="Y22" i="3"/>
  <c r="G22" i="3"/>
  <c r="T22" i="3" s="1"/>
  <c r="Y21" i="3"/>
  <c r="AA21" i="3" s="1"/>
  <c r="T21" i="3"/>
  <c r="P21" i="3"/>
  <c r="L21" i="3"/>
  <c r="G21" i="3"/>
  <c r="V21" i="3" s="1"/>
  <c r="Y20" i="3"/>
  <c r="AA20" i="3" s="1"/>
  <c r="R20" i="3"/>
  <c r="G20" i="3"/>
  <c r="Y19" i="3"/>
  <c r="AA19" i="3" s="1"/>
  <c r="X19" i="3"/>
  <c r="P19" i="3"/>
  <c r="N19" i="3"/>
  <c r="G19" i="3"/>
  <c r="R19" i="3" s="1"/>
  <c r="Y18" i="3"/>
  <c r="AA18" i="3" s="1"/>
  <c r="G18" i="3"/>
  <c r="V18" i="3" s="1"/>
  <c r="Y17" i="3"/>
  <c r="AA17" i="3" s="1"/>
  <c r="T17" i="3"/>
  <c r="G17" i="3"/>
  <c r="V17" i="3" s="1"/>
  <c r="L8" i="3"/>
  <c r="AP31" i="1" l="1"/>
  <c r="AL31" i="1"/>
  <c r="AJ31" i="1"/>
  <c r="AB31" i="1"/>
  <c r="Z31" i="1"/>
  <c r="X31" i="1"/>
  <c r="V31" i="1"/>
  <c r="T31" i="1"/>
  <c r="AR31" i="1"/>
  <c r="AN31" i="1"/>
  <c r="AL30" i="1"/>
  <c r="AB30" i="1"/>
  <c r="Z30" i="1"/>
  <c r="X30" i="1"/>
  <c r="V30" i="1"/>
  <c r="T30" i="1"/>
  <c r="AR30" i="1"/>
  <c r="AP30" i="1"/>
  <c r="AN30" i="1"/>
  <c r="AJ30" i="1"/>
  <c r="AB32" i="1"/>
  <c r="Z32" i="1"/>
  <c r="X32" i="1"/>
  <c r="V32" i="1"/>
  <c r="T32" i="1"/>
  <c r="AR32" i="1"/>
  <c r="AP32" i="1"/>
  <c r="AN32" i="1"/>
  <c r="AL32" i="1"/>
  <c r="AJ32" i="1"/>
  <c r="X27" i="1"/>
  <c r="V27" i="1"/>
  <c r="AP27" i="1"/>
  <c r="AJ27" i="1"/>
  <c r="AB27" i="1"/>
  <c r="AN27" i="1"/>
  <c r="Z27" i="1"/>
  <c r="T27" i="1"/>
  <c r="AR27" i="1"/>
  <c r="AL27" i="1"/>
  <c r="AL28" i="1"/>
  <c r="AJ28" i="1"/>
  <c r="AB28" i="1"/>
  <c r="AN28" i="1"/>
  <c r="Z28" i="1"/>
  <c r="T28" i="1"/>
  <c r="AR28" i="1"/>
  <c r="X28" i="1"/>
  <c r="V28" i="1"/>
  <c r="AP28" i="1"/>
  <c r="AP29" i="1"/>
  <c r="AJ29" i="1"/>
  <c r="AB29" i="1"/>
  <c r="Z29" i="1"/>
  <c r="T29" i="1"/>
  <c r="AR29" i="1"/>
  <c r="X29" i="1"/>
  <c r="AL29" i="1"/>
  <c r="V29" i="1"/>
  <c r="AN29" i="1"/>
  <c r="Z17" i="3"/>
  <c r="N18" i="3"/>
  <c r="X21" i="3"/>
  <c r="Z21" i="3" s="1"/>
  <c r="V22" i="3"/>
  <c r="L23" i="3"/>
  <c r="V23" i="3"/>
  <c r="AF28" i="1"/>
  <c r="N28" i="1"/>
  <c r="AD28" i="1"/>
  <c r="L28" i="1"/>
  <c r="AH28" i="1"/>
  <c r="R28" i="1"/>
  <c r="P28" i="1"/>
  <c r="AF32" i="1"/>
  <c r="N32" i="1"/>
  <c r="AD32" i="1"/>
  <c r="AT32" i="1" s="1"/>
  <c r="L32" i="1"/>
  <c r="AH32" i="1"/>
  <c r="R32" i="1"/>
  <c r="P32" i="1"/>
  <c r="X17" i="3"/>
  <c r="T23" i="3"/>
  <c r="Z23" i="3" s="1"/>
  <c r="AC154" i="3"/>
  <c r="AF27" i="1"/>
  <c r="N27" i="1"/>
  <c r="AD27" i="1"/>
  <c r="L27" i="1"/>
  <c r="AH27" i="1"/>
  <c r="R27" i="1"/>
  <c r="P27" i="1"/>
  <c r="AF31" i="1"/>
  <c r="N31" i="1"/>
  <c r="AD31" i="1"/>
  <c r="L31" i="1"/>
  <c r="AH31" i="1"/>
  <c r="P31" i="1"/>
  <c r="R31" i="1"/>
  <c r="L17" i="3"/>
  <c r="R18" i="3"/>
  <c r="T19" i="3"/>
  <c r="Z19" i="3" s="1"/>
  <c r="P17" i="3"/>
  <c r="L19" i="3"/>
  <c r="AB19" i="3" s="1"/>
  <c r="AC19" i="3" s="1"/>
  <c r="V19" i="3"/>
  <c r="N23" i="3"/>
  <c r="X23" i="3"/>
  <c r="AC97" i="3"/>
  <c r="AF29" i="1"/>
  <c r="N29" i="1"/>
  <c r="AD29" i="1"/>
  <c r="L29" i="1"/>
  <c r="AH29" i="1"/>
  <c r="P29" i="1"/>
  <c r="R29" i="1"/>
  <c r="AF30" i="1"/>
  <c r="N30" i="1"/>
  <c r="L30" i="1"/>
  <c r="AD30" i="1"/>
  <c r="AH30" i="1"/>
  <c r="R30" i="1"/>
  <c r="P30" i="1"/>
  <c r="N22" i="3"/>
  <c r="AD84" i="1"/>
  <c r="AW100" i="1"/>
  <c r="AW190" i="1"/>
  <c r="AW183" i="1"/>
  <c r="AW158" i="1"/>
  <c r="AW182" i="1"/>
  <c r="M192" i="3"/>
  <c r="M189" i="3"/>
  <c r="M193" i="3" s="1"/>
  <c r="T18" i="3"/>
  <c r="L18" i="3"/>
  <c r="X18" i="3"/>
  <c r="P18" i="3"/>
  <c r="X20" i="3"/>
  <c r="P20" i="3"/>
  <c r="V20" i="3"/>
  <c r="V39" i="3" s="1"/>
  <c r="N20" i="3"/>
  <c r="T20" i="3"/>
  <c r="L20" i="3"/>
  <c r="K181" i="3"/>
  <c r="R24" i="3"/>
  <c r="G39" i="3"/>
  <c r="R61" i="3"/>
  <c r="R67" i="3" s="1"/>
  <c r="R17" i="3"/>
  <c r="R21" i="3"/>
  <c r="P22" i="3"/>
  <c r="X22" i="3"/>
  <c r="Z22" i="3" s="1"/>
  <c r="L24" i="3"/>
  <c r="T24" i="3"/>
  <c r="L61" i="3"/>
  <c r="T61" i="3"/>
  <c r="R22" i="3"/>
  <c r="N61" i="3"/>
  <c r="N67" i="3" s="1"/>
  <c r="V61" i="3"/>
  <c r="V67" i="3" s="1"/>
  <c r="N24" i="3"/>
  <c r="V24" i="3"/>
  <c r="N17" i="3"/>
  <c r="N21" i="3"/>
  <c r="L22" i="3"/>
  <c r="P24" i="3"/>
  <c r="P61" i="3"/>
  <c r="P67" i="3" s="1"/>
  <c r="J182" i="1"/>
  <c r="AU182" i="1" s="1"/>
  <c r="F69" i="1"/>
  <c r="I68" i="1"/>
  <c r="I67" i="1"/>
  <c r="I66" i="1"/>
  <c r="I65" i="1"/>
  <c r="I64" i="1"/>
  <c r="J52" i="1"/>
  <c r="G26" i="1"/>
  <c r="J26" i="1" s="1"/>
  <c r="G25" i="1"/>
  <c r="J25" i="1" s="1"/>
  <c r="G24" i="1"/>
  <c r="J24" i="1" s="1"/>
  <c r="G23" i="1"/>
  <c r="J23" i="1" s="1"/>
  <c r="G22" i="1"/>
  <c r="J22" i="1" s="1"/>
  <c r="G21" i="1"/>
  <c r="L8" i="1"/>
  <c r="AN64" i="1" l="1"/>
  <c r="AJ64" i="1"/>
  <c r="AF64" i="1"/>
  <c r="AB64" i="1"/>
  <c r="X64" i="1"/>
  <c r="T64" i="1"/>
  <c r="P64" i="1"/>
  <c r="AR64" i="1"/>
  <c r="AP64" i="1"/>
  <c r="AL64" i="1"/>
  <c r="AD64" i="1"/>
  <c r="V64" i="1"/>
  <c r="V69" i="1" s="1"/>
  <c r="V86" i="1" s="1"/>
  <c r="U180" i="1" s="1"/>
  <c r="N64" i="1"/>
  <c r="AH64" i="1"/>
  <c r="Z64" i="1"/>
  <c r="R64" i="1"/>
  <c r="L64" i="1"/>
  <c r="AR65" i="1"/>
  <c r="AL65" i="1"/>
  <c r="AD65" i="1"/>
  <c r="V65" i="1"/>
  <c r="L65" i="1"/>
  <c r="N65" i="1"/>
  <c r="AN65" i="1"/>
  <c r="AJ65" i="1"/>
  <c r="AF65" i="1"/>
  <c r="AB65" i="1"/>
  <c r="X65" i="1"/>
  <c r="T65" i="1"/>
  <c r="P65" i="1"/>
  <c r="AP65" i="1"/>
  <c r="AH65" i="1"/>
  <c r="Z65" i="1"/>
  <c r="R65" i="1"/>
  <c r="AT31" i="1"/>
  <c r="AV31" i="1"/>
  <c r="AW31" i="1" s="1"/>
  <c r="AN68" i="1"/>
  <c r="AJ68" i="1"/>
  <c r="AF68" i="1"/>
  <c r="AB68" i="1"/>
  <c r="X68" i="1"/>
  <c r="T68" i="1"/>
  <c r="P68" i="1"/>
  <c r="AH68" i="1"/>
  <c r="Z68" i="1"/>
  <c r="R68" i="1"/>
  <c r="L68" i="1"/>
  <c r="N68" i="1"/>
  <c r="N69" i="1" s="1"/>
  <c r="N86" i="1" s="1"/>
  <c r="M180" i="1" s="1"/>
  <c r="AR68" i="1"/>
  <c r="AP68" i="1"/>
  <c r="AL68" i="1"/>
  <c r="AD68" i="1"/>
  <c r="AT68" i="1" s="1"/>
  <c r="AV68" i="1" s="1"/>
  <c r="V68" i="1"/>
  <c r="AP66" i="1"/>
  <c r="AL66" i="1"/>
  <c r="AH66" i="1"/>
  <c r="AD66" i="1"/>
  <c r="Z66" i="1"/>
  <c r="V66" i="1"/>
  <c r="R66" i="1"/>
  <c r="L66" i="1"/>
  <c r="N66" i="1"/>
  <c r="AF66" i="1"/>
  <c r="X66" i="1"/>
  <c r="P66" i="1"/>
  <c r="AR66" i="1"/>
  <c r="AN66" i="1"/>
  <c r="AJ66" i="1"/>
  <c r="AB66" i="1"/>
  <c r="T66" i="1"/>
  <c r="N67" i="1"/>
  <c r="AN67" i="1"/>
  <c r="AF67" i="1"/>
  <c r="X67" i="1"/>
  <c r="P67" i="1"/>
  <c r="AR67" i="1"/>
  <c r="AP67" i="1"/>
  <c r="AL67" i="1"/>
  <c r="AH67" i="1"/>
  <c r="AD67" i="1"/>
  <c r="AT67" i="1" s="1"/>
  <c r="Z67" i="1"/>
  <c r="V67" i="1"/>
  <c r="R67" i="1"/>
  <c r="L67" i="1"/>
  <c r="AJ67" i="1"/>
  <c r="AB67" i="1"/>
  <c r="T67" i="1"/>
  <c r="AV32" i="1"/>
  <c r="AT30" i="1"/>
  <c r="AV30" i="1" s="1"/>
  <c r="AW30" i="1" s="1"/>
  <c r="Z26" i="1"/>
  <c r="T26" i="1"/>
  <c r="X26" i="1"/>
  <c r="AL26" i="1"/>
  <c r="V26" i="1"/>
  <c r="AP26" i="1"/>
  <c r="AJ26" i="1"/>
  <c r="AB26" i="1"/>
  <c r="AN26" i="1"/>
  <c r="AR26" i="1"/>
  <c r="AB23" i="1"/>
  <c r="AR23" i="1"/>
  <c r="AL23" i="1"/>
  <c r="V23" i="1"/>
  <c r="AP23" i="1"/>
  <c r="AJ23" i="1"/>
  <c r="T23" i="1"/>
  <c r="AN23" i="1"/>
  <c r="Z23" i="1"/>
  <c r="X23" i="1"/>
  <c r="V25" i="1"/>
  <c r="AP25" i="1"/>
  <c r="AN25" i="1"/>
  <c r="Z25" i="1"/>
  <c r="T25" i="1"/>
  <c r="AR25" i="1"/>
  <c r="X25" i="1"/>
  <c r="AL25" i="1"/>
  <c r="AJ25" i="1"/>
  <c r="AB25" i="1"/>
  <c r="AT27" i="1"/>
  <c r="AV27" i="1" s="1"/>
  <c r="T22" i="1"/>
  <c r="AN22" i="1"/>
  <c r="AR22" i="1"/>
  <c r="X22" i="1"/>
  <c r="AL22" i="1"/>
  <c r="V22" i="1"/>
  <c r="AP22" i="1"/>
  <c r="AJ22" i="1"/>
  <c r="AB22" i="1"/>
  <c r="Z22" i="1"/>
  <c r="AT29" i="1"/>
  <c r="AV29" i="1" s="1"/>
  <c r="AW29" i="1" s="1"/>
  <c r="AT28" i="1"/>
  <c r="AV28" i="1" s="1"/>
  <c r="AW28" i="1" s="1"/>
  <c r="X24" i="1"/>
  <c r="V24" i="1"/>
  <c r="AP24" i="1"/>
  <c r="AB24" i="1"/>
  <c r="T24" i="1"/>
  <c r="AN24" i="1"/>
  <c r="Z24" i="1"/>
  <c r="AR24" i="1"/>
  <c r="AL24" i="1"/>
  <c r="AJ24" i="1"/>
  <c r="AW63" i="1"/>
  <c r="G41" i="1"/>
  <c r="J21" i="1"/>
  <c r="AW65" i="1"/>
  <c r="J65" i="1"/>
  <c r="AF22" i="1"/>
  <c r="N22" i="1"/>
  <c r="AD22" i="1"/>
  <c r="L22" i="1"/>
  <c r="AH22" i="1"/>
  <c r="R22" i="1"/>
  <c r="P22" i="1"/>
  <c r="AF26" i="1"/>
  <c r="N26" i="1"/>
  <c r="AD26" i="1"/>
  <c r="L26" i="1"/>
  <c r="AH26" i="1"/>
  <c r="R26" i="1"/>
  <c r="P26" i="1"/>
  <c r="J66" i="1"/>
  <c r="AW66" i="1"/>
  <c r="AF23" i="1"/>
  <c r="N23" i="1"/>
  <c r="AD23" i="1"/>
  <c r="L23" i="1"/>
  <c r="AH23" i="1"/>
  <c r="R23" i="1"/>
  <c r="P23" i="1"/>
  <c r="AW67" i="1"/>
  <c r="J67" i="1"/>
  <c r="X39" i="3"/>
  <c r="W45" i="3" s="1"/>
  <c r="X45" i="3" s="1"/>
  <c r="AW79" i="1"/>
  <c r="AW84" i="1" s="1"/>
  <c r="AF24" i="1"/>
  <c r="N24" i="1"/>
  <c r="AD24" i="1"/>
  <c r="L24" i="1"/>
  <c r="AH24" i="1"/>
  <c r="R24" i="1"/>
  <c r="P24" i="1"/>
  <c r="J64" i="1"/>
  <c r="R69" i="1"/>
  <c r="R86" i="1" s="1"/>
  <c r="Q180" i="1" s="1"/>
  <c r="AW68" i="1"/>
  <c r="J68" i="1"/>
  <c r="P39" i="3"/>
  <c r="O41" i="3" s="1"/>
  <c r="L39" i="3"/>
  <c r="K41" i="3" s="1"/>
  <c r="AF25" i="1"/>
  <c r="N25" i="1"/>
  <c r="AD25" i="1"/>
  <c r="L25" i="1"/>
  <c r="AH25" i="1"/>
  <c r="R25" i="1"/>
  <c r="P25" i="1"/>
  <c r="N39" i="3"/>
  <c r="AB23" i="3"/>
  <c r="AC23" i="3" s="1"/>
  <c r="AW32" i="1"/>
  <c r="H41" i="1"/>
  <c r="J181" i="1"/>
  <c r="AU181" i="1" s="1"/>
  <c r="G18" i="4"/>
  <c r="U46" i="3"/>
  <c r="V46" i="3" s="1"/>
  <c r="U44" i="3"/>
  <c r="V44" i="3" s="1"/>
  <c r="U42" i="3"/>
  <c r="V42" i="3" s="1"/>
  <c r="U45" i="3"/>
  <c r="V45" i="3" s="1"/>
  <c r="U43" i="3"/>
  <c r="V43" i="3" s="1"/>
  <c r="U41" i="3"/>
  <c r="O43" i="3"/>
  <c r="P43" i="3" s="1"/>
  <c r="O46" i="3"/>
  <c r="P46" i="3" s="1"/>
  <c r="K43" i="3"/>
  <c r="L43" i="3" s="1"/>
  <c r="K42" i="3"/>
  <c r="L42" i="3" s="1"/>
  <c r="W41" i="3"/>
  <c r="W46" i="3"/>
  <c r="X46" i="3" s="1"/>
  <c r="AB22" i="3"/>
  <c r="AC22" i="3" s="1"/>
  <c r="T67" i="3"/>
  <c r="Z61" i="3"/>
  <c r="Z67" i="3" s="1"/>
  <c r="Z18" i="3"/>
  <c r="AB21" i="3"/>
  <c r="AC21" i="3" s="1"/>
  <c r="L67" i="3"/>
  <c r="L83" i="3" s="1"/>
  <c r="L177" i="3" s="1"/>
  <c r="AC177" i="3" s="1"/>
  <c r="M46" i="3"/>
  <c r="N46" i="3" s="1"/>
  <c r="M44" i="3"/>
  <c r="N44" i="3" s="1"/>
  <c r="M42" i="3"/>
  <c r="N42" i="3" s="1"/>
  <c r="M45" i="3"/>
  <c r="N45" i="3" s="1"/>
  <c r="M43" i="3"/>
  <c r="N43" i="3" s="1"/>
  <c r="M41" i="3"/>
  <c r="Z24" i="3"/>
  <c r="AB24" i="3" s="1"/>
  <c r="AC24" i="3" s="1"/>
  <c r="T39" i="3"/>
  <c r="R39" i="3"/>
  <c r="K189" i="3"/>
  <c r="AB18" i="3"/>
  <c r="AC18" i="3" s="1"/>
  <c r="Z20" i="3"/>
  <c r="AB20" i="3" s="1"/>
  <c r="AC20" i="3" s="1"/>
  <c r="AB17" i="3"/>
  <c r="AR69" i="1" l="1"/>
  <c r="AR86" i="1" s="1"/>
  <c r="AQ180" i="1" s="1"/>
  <c r="Z69" i="1"/>
  <c r="Z86" i="1" s="1"/>
  <c r="Y180" i="1" s="1"/>
  <c r="AT64" i="1"/>
  <c r="AT65" i="1"/>
  <c r="AV65" i="1" s="1"/>
  <c r="AB69" i="1"/>
  <c r="AB86" i="1" s="1"/>
  <c r="AA180" i="1" s="1"/>
  <c r="AL69" i="1"/>
  <c r="AL86" i="1" s="1"/>
  <c r="AK180" i="1" s="1"/>
  <c r="T69" i="1"/>
  <c r="T86" i="1" s="1"/>
  <c r="S180" i="1" s="1"/>
  <c r="AJ69" i="1"/>
  <c r="AJ86" i="1" s="1"/>
  <c r="AI180" i="1" s="1"/>
  <c r="AV67" i="1"/>
  <c r="AT66" i="1"/>
  <c r="AV66" i="1" s="1"/>
  <c r="L69" i="1"/>
  <c r="AP69" i="1"/>
  <c r="AP86" i="1" s="1"/>
  <c r="AO180" i="1" s="1"/>
  <c r="X69" i="1"/>
  <c r="X86" i="1" s="1"/>
  <c r="W180" i="1" s="1"/>
  <c r="AN69" i="1"/>
  <c r="AN86" i="1" s="1"/>
  <c r="AM180" i="1" s="1"/>
  <c r="AT23" i="1"/>
  <c r="AV23" i="1" s="1"/>
  <c r="AT24" i="1"/>
  <c r="AV24" i="1" s="1"/>
  <c r="AT26" i="1"/>
  <c r="AV26" i="1" s="1"/>
  <c r="AW26" i="1" s="1"/>
  <c r="AJ21" i="1"/>
  <c r="AJ41" i="1" s="1"/>
  <c r="Z21" i="1"/>
  <c r="Z41" i="1" s="1"/>
  <c r="AR21" i="1"/>
  <c r="AR41" i="1" s="1"/>
  <c r="X21" i="1"/>
  <c r="X41" i="1" s="1"/>
  <c r="AL21" i="1"/>
  <c r="AL41" i="1" s="1"/>
  <c r="V21" i="1"/>
  <c r="V41" i="1" s="1"/>
  <c r="AP21" i="1"/>
  <c r="AP41" i="1" s="1"/>
  <c r="AB21" i="1"/>
  <c r="AB41" i="1" s="1"/>
  <c r="T21" i="1"/>
  <c r="T41" i="1" s="1"/>
  <c r="AN21" i="1"/>
  <c r="AN41" i="1" s="1"/>
  <c r="AT25" i="1"/>
  <c r="AV25" i="1" s="1"/>
  <c r="AT22" i="1"/>
  <c r="AV22" i="1" s="1"/>
  <c r="AW64" i="1"/>
  <c r="AW69" i="1" s="1"/>
  <c r="AW86" i="1" s="1"/>
  <c r="L86" i="1"/>
  <c r="K180" i="1" s="1"/>
  <c r="J69" i="1"/>
  <c r="W42" i="3"/>
  <c r="X42" i="3" s="1"/>
  <c r="W43" i="3"/>
  <c r="X43" i="3" s="1"/>
  <c r="K46" i="3"/>
  <c r="L46" i="3" s="1"/>
  <c r="O42" i="3"/>
  <c r="P42" i="3" s="1"/>
  <c r="O45" i="3"/>
  <c r="P45" i="3" s="1"/>
  <c r="P69" i="1"/>
  <c r="P86" i="1" s="1"/>
  <c r="O180" i="1" s="1"/>
  <c r="AF69" i="1"/>
  <c r="AF86" i="1" s="1"/>
  <c r="AE180" i="1" s="1"/>
  <c r="K44" i="3"/>
  <c r="L44" i="3" s="1"/>
  <c r="K45" i="3"/>
  <c r="L45" i="3" s="1"/>
  <c r="W44" i="3"/>
  <c r="X44" i="3" s="1"/>
  <c r="O44" i="3"/>
  <c r="P44" i="3" s="1"/>
  <c r="AW25" i="1"/>
  <c r="AD69" i="1"/>
  <c r="AD86" i="1" s="1"/>
  <c r="AC180" i="1" s="1"/>
  <c r="AH69" i="1"/>
  <c r="AH86" i="1" s="1"/>
  <c r="AG180" i="1" s="1"/>
  <c r="AF21" i="1"/>
  <c r="AF41" i="1" s="1"/>
  <c r="N21" i="1"/>
  <c r="N41" i="1" s="1"/>
  <c r="L21" i="1"/>
  <c r="AD21" i="1"/>
  <c r="AH21" i="1"/>
  <c r="AH41" i="1" s="1"/>
  <c r="R21" i="1"/>
  <c r="R41" i="1" s="1"/>
  <c r="P21" i="1"/>
  <c r="AW19" i="1"/>
  <c r="AW27" i="1"/>
  <c r="AW20" i="1"/>
  <c r="L41" i="1"/>
  <c r="J41" i="1"/>
  <c r="H169" i="1" s="1"/>
  <c r="J169" i="1" s="1"/>
  <c r="AU169" i="1" s="1"/>
  <c r="Q46" i="3"/>
  <c r="R46" i="3" s="1"/>
  <c r="Q44" i="3"/>
  <c r="R44" i="3" s="1"/>
  <c r="Q42" i="3"/>
  <c r="R42" i="3" s="1"/>
  <c r="Q45" i="3"/>
  <c r="R45" i="3" s="1"/>
  <c r="Q43" i="3"/>
  <c r="R43" i="3" s="1"/>
  <c r="Q41" i="3"/>
  <c r="L41" i="3"/>
  <c r="K48" i="3"/>
  <c r="AC17" i="3"/>
  <c r="AC39" i="3" s="1"/>
  <c r="AB39" i="3"/>
  <c r="S45" i="3"/>
  <c r="T45" i="3" s="1"/>
  <c r="S43" i="3"/>
  <c r="T43" i="3" s="1"/>
  <c r="S41" i="3"/>
  <c r="S46" i="3"/>
  <c r="T46" i="3" s="1"/>
  <c r="S44" i="3"/>
  <c r="T44" i="3" s="1"/>
  <c r="S42" i="3"/>
  <c r="T42" i="3" s="1"/>
  <c r="Z39" i="3"/>
  <c r="X41" i="3"/>
  <c r="W48" i="3"/>
  <c r="P41" i="3"/>
  <c r="V41" i="3"/>
  <c r="U48" i="3"/>
  <c r="AB61" i="3"/>
  <c r="N41" i="3"/>
  <c r="M48" i="3"/>
  <c r="P41" i="1"/>
  <c r="AV64" i="1" l="1"/>
  <c r="AT69" i="1"/>
  <c r="AV69" i="1"/>
  <c r="AS180" i="1"/>
  <c r="AT21" i="1"/>
  <c r="AV21" i="1" s="1"/>
  <c r="AW21" i="1" s="1"/>
  <c r="AT86" i="1"/>
  <c r="J180" i="1"/>
  <c r="J86" i="1"/>
  <c r="O48" i="3"/>
  <c r="AW180" i="1"/>
  <c r="AW23" i="1"/>
  <c r="AW22" i="1"/>
  <c r="AW24" i="1"/>
  <c r="E47" i="1"/>
  <c r="E48" i="1"/>
  <c r="E46" i="1"/>
  <c r="E45" i="1"/>
  <c r="E44" i="1"/>
  <c r="AT41" i="1"/>
  <c r="Y42" i="3"/>
  <c r="Y46" i="3"/>
  <c r="Y44" i="3"/>
  <c r="Y45" i="3"/>
  <c r="Y43" i="3"/>
  <c r="Y41" i="3"/>
  <c r="T41" i="3"/>
  <c r="S48" i="3"/>
  <c r="R41" i="3"/>
  <c r="Q48" i="3"/>
  <c r="AB67" i="3"/>
  <c r="AC61" i="3"/>
  <c r="AC67" i="3" s="1"/>
  <c r="AC83" i="3" s="1"/>
  <c r="V48" i="3"/>
  <c r="V50" i="3"/>
  <c r="X48" i="3"/>
  <c r="X50" i="3"/>
  <c r="L48" i="3"/>
  <c r="L50" i="3"/>
  <c r="N48" i="3"/>
  <c r="N50" i="3"/>
  <c r="P48" i="3"/>
  <c r="P50" i="3"/>
  <c r="AD41" i="1"/>
  <c r="AU180" i="1" l="1"/>
  <c r="R46" i="1"/>
  <c r="Z46" i="1"/>
  <c r="AJ46" i="1"/>
  <c r="AP46" i="1"/>
  <c r="V46" i="1"/>
  <c r="AB46" i="1"/>
  <c r="X46" i="1"/>
  <c r="AN46" i="1"/>
  <c r="T46" i="1"/>
  <c r="AL46" i="1"/>
  <c r="AR46" i="1"/>
  <c r="R45" i="1"/>
  <c r="T45" i="1"/>
  <c r="AP45" i="1"/>
  <c r="AB45" i="1"/>
  <c r="V45" i="1"/>
  <c r="Z45" i="1"/>
  <c r="AJ45" i="1"/>
  <c r="AN45" i="1"/>
  <c r="AR45" i="1"/>
  <c r="AL45" i="1"/>
  <c r="X45" i="1"/>
  <c r="AV41" i="1"/>
  <c r="N48" i="1"/>
  <c r="T48" i="1"/>
  <c r="Z48" i="1"/>
  <c r="AJ48" i="1"/>
  <c r="AR48" i="1"/>
  <c r="X48" i="1"/>
  <c r="AP48" i="1"/>
  <c r="AN48" i="1"/>
  <c r="AB48" i="1"/>
  <c r="V48" i="1"/>
  <c r="AL48" i="1"/>
  <c r="N44" i="1"/>
  <c r="AB44" i="1"/>
  <c r="AL44" i="1"/>
  <c r="AJ44" i="1"/>
  <c r="AR44" i="1"/>
  <c r="AP44" i="1"/>
  <c r="V44" i="1"/>
  <c r="Z44" i="1"/>
  <c r="T44" i="1"/>
  <c r="AN44" i="1"/>
  <c r="X44" i="1"/>
  <c r="N47" i="1"/>
  <c r="X47" i="1"/>
  <c r="V47" i="1"/>
  <c r="AN47" i="1"/>
  <c r="Z47" i="1"/>
  <c r="AJ47" i="1"/>
  <c r="AR47" i="1"/>
  <c r="AL47" i="1"/>
  <c r="T47" i="1"/>
  <c r="AB47" i="1"/>
  <c r="AP47" i="1"/>
  <c r="AV86" i="1"/>
  <c r="G17" i="4"/>
  <c r="P48" i="1"/>
  <c r="AH48" i="1"/>
  <c r="AH46" i="1"/>
  <c r="AF48" i="1"/>
  <c r="AF46" i="1"/>
  <c r="AH44" i="1"/>
  <c r="AF44" i="1"/>
  <c r="AF45" i="1"/>
  <c r="P44" i="1"/>
  <c r="L44" i="1"/>
  <c r="AW41" i="1"/>
  <c r="R44" i="1"/>
  <c r="R48" i="1"/>
  <c r="L48" i="1"/>
  <c r="L45" i="1"/>
  <c r="P47" i="1"/>
  <c r="G19" i="4"/>
  <c r="J183" i="1"/>
  <c r="AU183" i="1" s="1"/>
  <c r="N46" i="1"/>
  <c r="N45" i="1"/>
  <c r="AH45" i="1"/>
  <c r="AF47" i="1"/>
  <c r="AT48" i="1"/>
  <c r="AT45" i="1"/>
  <c r="AT46" i="1"/>
  <c r="AT47" i="1"/>
  <c r="AT44" i="1"/>
  <c r="P46" i="1"/>
  <c r="P45" i="1"/>
  <c r="AH47" i="1"/>
  <c r="L47" i="1"/>
  <c r="L46" i="1"/>
  <c r="R47" i="1"/>
  <c r="AD48" i="1"/>
  <c r="AD44" i="1"/>
  <c r="AD47" i="1"/>
  <c r="AD46" i="1"/>
  <c r="AD45" i="1"/>
  <c r="L176" i="3"/>
  <c r="R48" i="3"/>
  <c r="R50" i="3"/>
  <c r="AB41" i="3"/>
  <c r="Z41" i="3"/>
  <c r="Y48" i="3"/>
  <c r="Z44" i="3"/>
  <c r="AB44" i="3"/>
  <c r="AC44" i="3" s="1"/>
  <c r="AB43" i="3"/>
  <c r="AC43" i="3" s="1"/>
  <c r="Z43" i="3"/>
  <c r="Z46" i="3"/>
  <c r="AB46" i="3"/>
  <c r="AC46" i="3" s="1"/>
  <c r="T48" i="3"/>
  <c r="T50" i="3"/>
  <c r="AB45" i="3"/>
  <c r="AC45" i="3" s="1"/>
  <c r="Z45" i="3"/>
  <c r="Z42" i="3"/>
  <c r="AB42" i="3"/>
  <c r="AC42" i="3" s="1"/>
  <c r="AV47" i="1" l="1"/>
  <c r="AW47" i="1" s="1"/>
  <c r="AV45" i="1"/>
  <c r="AW45" i="1" s="1"/>
  <c r="AV46" i="1"/>
  <c r="AW46" i="1" s="1"/>
  <c r="AV48" i="1"/>
  <c r="AW48" i="1" s="1"/>
  <c r="AV44" i="1"/>
  <c r="AW44" i="1" s="1"/>
  <c r="AF52" i="1"/>
  <c r="AE179" i="1" s="1"/>
  <c r="AE184" i="1" s="1"/>
  <c r="Z48" i="3"/>
  <c r="Z50" i="3"/>
  <c r="AB50" i="3" s="1"/>
  <c r="AC50" i="3" s="1"/>
  <c r="AC41" i="3"/>
  <c r="AB48" i="3"/>
  <c r="AC48" i="3" s="1"/>
  <c r="L181" i="3"/>
  <c r="AC176" i="3"/>
  <c r="R23" i="4" l="1"/>
  <c r="AE192" i="1"/>
  <c r="L192" i="3"/>
  <c r="AC192" i="3" s="1"/>
  <c r="L189" i="3"/>
  <c r="L193" i="3" s="1"/>
  <c r="AC193" i="3" s="1"/>
  <c r="AC181" i="3"/>
  <c r="AC189" i="3" s="1"/>
  <c r="D50" i="1" l="1"/>
  <c r="E43" i="1"/>
  <c r="AN43" i="1" l="1"/>
  <c r="AN50" i="1" s="1"/>
  <c r="AN52" i="1" s="1"/>
  <c r="AM179" i="1" s="1"/>
  <c r="AM184" i="1" s="1"/>
  <c r="AM192" i="1" s="1"/>
  <c r="AP43" i="1"/>
  <c r="AP50" i="1" s="1"/>
  <c r="AP52" i="1" s="1"/>
  <c r="AO179" i="1" s="1"/>
  <c r="AO184" i="1" s="1"/>
  <c r="AO192" i="1" s="1"/>
  <c r="T43" i="1"/>
  <c r="T50" i="1" s="1"/>
  <c r="T52" i="1" s="1"/>
  <c r="S179" i="1" s="1"/>
  <c r="S184" i="1" s="1"/>
  <c r="S192" i="1" s="1"/>
  <c r="X43" i="1"/>
  <c r="X50" i="1" s="1"/>
  <c r="X52" i="1" s="1"/>
  <c r="W179" i="1" s="1"/>
  <c r="W184" i="1" s="1"/>
  <c r="W192" i="1" s="1"/>
  <c r="Z43" i="1"/>
  <c r="Z50" i="1" s="1"/>
  <c r="Z52" i="1" s="1"/>
  <c r="Y179" i="1" s="1"/>
  <c r="Y184" i="1" s="1"/>
  <c r="Y192" i="1" s="1"/>
  <c r="AB43" i="1"/>
  <c r="AB50" i="1" s="1"/>
  <c r="AB52" i="1" s="1"/>
  <c r="AA179" i="1" s="1"/>
  <c r="AA184" i="1" s="1"/>
  <c r="AA192" i="1" s="1"/>
  <c r="AJ43" i="1"/>
  <c r="AJ50" i="1" s="1"/>
  <c r="AJ52" i="1" s="1"/>
  <c r="AI179" i="1" s="1"/>
  <c r="AI184" i="1" s="1"/>
  <c r="AI192" i="1" s="1"/>
  <c r="AR43" i="1"/>
  <c r="AR50" i="1" s="1"/>
  <c r="AR52" i="1" s="1"/>
  <c r="AQ179" i="1" s="1"/>
  <c r="AQ184" i="1" s="1"/>
  <c r="AQ192" i="1" s="1"/>
  <c r="AL43" i="1"/>
  <c r="AL50" i="1" s="1"/>
  <c r="AL52" i="1" s="1"/>
  <c r="AK179" i="1" s="1"/>
  <c r="AK184" i="1" s="1"/>
  <c r="AK192" i="1" s="1"/>
  <c r="V43" i="1"/>
  <c r="V50" i="1" s="1"/>
  <c r="V52" i="1" s="1"/>
  <c r="U179" i="1" s="1"/>
  <c r="U184" i="1" s="1"/>
  <c r="U192" i="1" s="1"/>
  <c r="AF43" i="1"/>
  <c r="AF50" i="1" s="1"/>
  <c r="AH43" i="1"/>
  <c r="AH50" i="1" s="1"/>
  <c r="AH52" i="1" s="1"/>
  <c r="AG179" i="1" s="1"/>
  <c r="AG184" i="1" s="1"/>
  <c r="R43" i="1"/>
  <c r="R50" i="1" s="1"/>
  <c r="R52" i="1" s="1"/>
  <c r="Q179" i="1" s="1"/>
  <c r="Q184" i="1" s="1"/>
  <c r="AD43" i="1"/>
  <c r="AD50" i="1" s="1"/>
  <c r="AD52" i="1" s="1"/>
  <c r="AC179" i="1" s="1"/>
  <c r="E168" i="1"/>
  <c r="J168" i="1" s="1"/>
  <c r="E50" i="1"/>
  <c r="P43" i="1"/>
  <c r="P50" i="1" s="1"/>
  <c r="P52" i="1" s="1"/>
  <c r="O179" i="1" s="1"/>
  <c r="O184" i="1" s="1"/>
  <c r="N43" i="1"/>
  <c r="N50" i="1" s="1"/>
  <c r="N52" i="1" s="1"/>
  <c r="M179" i="1" s="1"/>
  <c r="M184" i="1" s="1"/>
  <c r="L43" i="1"/>
  <c r="AT43" i="1"/>
  <c r="AT50" i="1" s="1"/>
  <c r="AT52" i="1" s="1"/>
  <c r="J179" i="1"/>
  <c r="H52" i="1"/>
  <c r="G16" i="4" s="1"/>
  <c r="G20" i="4" s="1"/>
  <c r="AS179" i="1" l="1"/>
  <c r="AS184" i="1" s="1"/>
  <c r="AV43" i="1"/>
  <c r="AW43" i="1" s="1"/>
  <c r="J184" i="1"/>
  <c r="R25" i="4"/>
  <c r="AG192" i="1"/>
  <c r="L50" i="1"/>
  <c r="AV50" i="1" s="1"/>
  <c r="Q192" i="1"/>
  <c r="G36" i="4"/>
  <c r="AC184" i="1"/>
  <c r="M192" i="1"/>
  <c r="G24" i="4"/>
  <c r="O192" i="1"/>
  <c r="G25" i="4"/>
  <c r="J192" i="1" l="1"/>
  <c r="AS192" i="1"/>
  <c r="L52" i="1"/>
  <c r="AV52" i="1" s="1"/>
  <c r="AW50" i="1"/>
  <c r="AC192" i="1"/>
  <c r="R24" i="4"/>
  <c r="K179" i="1" l="1"/>
  <c r="AU179" i="1" s="1"/>
  <c r="AW52" i="1"/>
  <c r="AW179" i="1" l="1"/>
  <c r="K184" i="1"/>
  <c r="AU184" i="1" s="1"/>
  <c r="G23" i="4" l="1"/>
  <c r="R38" i="4" s="1"/>
  <c r="R16" i="4" s="1"/>
  <c r="R20" i="4" s="1"/>
  <c r="AW184" i="1"/>
  <c r="AW192" i="1" s="1"/>
  <c r="K192" i="1"/>
  <c r="AU192" i="1" s="1"/>
  <c r="AW195" i="1"/>
</calcChain>
</file>

<file path=xl/comments1.xml><?xml version="1.0" encoding="utf-8"?>
<comments xmlns="http://schemas.openxmlformats.org/spreadsheetml/2006/main">
  <authors>
    <author>Kevin</author>
    <author>keong</author>
  </authors>
  <commentList>
    <comment ref="B7" authorId="0" shapeId="0">
      <text>
        <r>
          <rPr>
            <b/>
            <sz val="10"/>
            <color indexed="81"/>
            <rFont val="Arial"/>
            <family val="2"/>
          </rPr>
          <t xml:space="preserve">Example: </t>
        </r>
        <r>
          <rPr>
            <sz val="10"/>
            <color indexed="81"/>
            <rFont val="Arial"/>
            <family val="2"/>
          </rPr>
          <t xml:space="preserve">
July 1, 2012</t>
        </r>
      </text>
    </comment>
    <comment ref="C10" authorId="0" shapeId="0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1234 Honesty Lane, Los Angeles</t>
        </r>
      </text>
    </comment>
    <comment ref="G11" authorId="0" shapeId="0">
      <text>
        <r>
          <rPr>
            <b/>
            <sz val="10"/>
            <color indexed="81"/>
            <rFont val="Tahoma"/>
            <family val="2"/>
          </rPr>
          <t xml:space="preserve">Example: 
</t>
        </r>
        <r>
          <rPr>
            <sz val="10"/>
            <color indexed="81"/>
            <rFont val="Tahoma"/>
            <family val="2"/>
          </rPr>
          <t>6 (for 6 months). 9 (for 9 months), or 12 (for 12 months)</t>
        </r>
      </text>
    </comment>
    <comment ref="N11" authorId="0" shapeId="0">
      <text>
        <r>
          <rPr>
            <b/>
            <sz val="10"/>
            <color indexed="81"/>
            <rFont val="Arial"/>
            <family val="2"/>
          </rPr>
          <t xml:space="preserve">Example: </t>
        </r>
        <r>
          <rPr>
            <sz val="10"/>
            <color indexed="81"/>
            <rFont val="Arial"/>
            <family val="2"/>
          </rPr>
          <t xml:space="preserve"> 
July 1, 2012</t>
        </r>
      </text>
    </comment>
    <comment ref="Q11" authorId="0" shapeId="0">
      <text>
        <r>
          <rPr>
            <b/>
            <sz val="10"/>
            <color indexed="81"/>
            <rFont val="Arial"/>
            <family val="2"/>
          </rPr>
          <t xml:space="preserve">Example: 
</t>
        </r>
        <r>
          <rPr>
            <sz val="10"/>
            <color indexed="81"/>
            <rFont val="Arial"/>
            <family val="2"/>
          </rPr>
          <t>June 30, 2013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Example: 
123-456-7890</t>
        </r>
      </text>
    </comment>
    <comment ref="G12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2012-2013</t>
        </r>
      </text>
    </comment>
    <comment ref="N12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Full Name (John A. Smith)</t>
        </r>
      </text>
    </comment>
    <comment ref="C13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111-222-3333</t>
        </r>
      </text>
    </comment>
    <comment ref="N13" authorId="0" shapeId="0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abcsolution@yahoo.com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162" authorId="0" shapeId="0">
      <text>
        <r>
          <rPr>
            <sz val="8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<sst xmlns="http://schemas.openxmlformats.org/spreadsheetml/2006/main" count="2255" uniqueCount="540">
  <si>
    <t>COUNTY OF LOS ANGELES - DEPARTMENT OF PUBLIC HEALTH</t>
  </si>
  <si>
    <t>SUBSTANCE ABUSE PREVENION AND CONTROL</t>
  </si>
  <si>
    <t>BUDGETED EXPENDITURES FOR CONTRACTED SERVICES</t>
  </si>
  <si>
    <t>FISCAL YEAR 2015-16</t>
  </si>
  <si>
    <t>ABC Provider</t>
  </si>
  <si>
    <t>CONTRACT AGENCY LEGAL NAME</t>
  </si>
  <si>
    <t>Contract Type:</t>
  </si>
  <si>
    <t>PR</t>
  </si>
  <si>
    <t>PRODUCTIVE HOURS:</t>
  </si>
  <si>
    <t xml:space="preserve">Schedule 1 - SALARIES AND EMPLOYEE BENEFITS </t>
  </si>
  <si>
    <t>DATE</t>
  </si>
  <si>
    <t>CASC</t>
  </si>
  <si>
    <t>GPS</t>
  </si>
  <si>
    <t>GR</t>
  </si>
  <si>
    <t>CW</t>
  </si>
  <si>
    <t>AB 109</t>
  </si>
  <si>
    <t>CASC TOTAL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</si>
  <si>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</si>
  <si>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</si>
  <si>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</si>
  <si>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</si>
  <si>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</si>
  <si>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</si>
  <si>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</si>
  <si>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</si>
  <si>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</si>
  <si>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</si>
  <si>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</si>
  <si>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</si>
  <si>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</si>
  <si>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</si>
  <si>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</si>
  <si>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</si>
  <si>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</si>
  <si>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</si>
  <si>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</si>
  <si>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</si>
  <si>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</si>
  <si>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Title of Position</t>
  </si>
  <si>
    <t>%</t>
  </si>
  <si>
    <t>Actual Salary</t>
  </si>
  <si>
    <t>Staff Classification Number</t>
  </si>
  <si>
    <t>of Time</t>
  </si>
  <si>
    <t>&amp; Wages</t>
  </si>
  <si>
    <t xml:space="preserve">Total </t>
  </si>
  <si>
    <t>Total</t>
  </si>
  <si>
    <t xml:space="preserve">(List each non-consultant </t>
  </si>
  <si>
    <t>Employed</t>
  </si>
  <si>
    <t>Spent on</t>
  </si>
  <si>
    <t>Full</t>
  </si>
  <si>
    <t>County</t>
  </si>
  <si>
    <t xml:space="preserve">From </t>
  </si>
  <si>
    <t xml:space="preserve">% </t>
  </si>
  <si>
    <t xml:space="preserve">for </t>
  </si>
  <si>
    <t>( H - I )</t>
  </si>
  <si>
    <t>position working on contract)</t>
  </si>
  <si>
    <t>Monthly</t>
  </si>
  <si>
    <t>By</t>
  </si>
  <si>
    <t>Direct</t>
  </si>
  <si>
    <t xml:space="preserve">Annual </t>
  </si>
  <si>
    <t>Time</t>
  </si>
  <si>
    <t>Approved</t>
  </si>
  <si>
    <t>Contract</t>
  </si>
  <si>
    <t xml:space="preserve"> Financial</t>
  </si>
  <si>
    <t>for the Contract</t>
  </si>
  <si>
    <t>(TITLE)</t>
  </si>
  <si>
    <t>Salary</t>
  </si>
  <si>
    <t xml:space="preserve"> Agency</t>
  </si>
  <si>
    <t>Services</t>
  </si>
  <si>
    <t>Equivalent</t>
  </si>
  <si>
    <t>Budget</t>
  </si>
  <si>
    <t>Recordss</t>
  </si>
  <si>
    <t>Variance</t>
  </si>
  <si>
    <t>Dietary</t>
  </si>
  <si>
    <t>Director of Nursing</t>
  </si>
  <si>
    <t>Technician/Van Drivers</t>
  </si>
  <si>
    <t>Directors</t>
  </si>
  <si>
    <t>Clerks</t>
  </si>
  <si>
    <t>CASC Director/Supervisor</t>
  </si>
  <si>
    <t>Intake Specialist II</t>
  </si>
  <si>
    <t>Physician's Assistants</t>
  </si>
  <si>
    <t>Assessment Specialist</t>
  </si>
  <si>
    <t>TOTAL COST- SALARIES AND WAGES</t>
  </si>
  <si>
    <t>Employee Benefits (E.B.)</t>
  </si>
  <si>
    <t>Actual Exp.</t>
  </si>
  <si>
    <t>% of Salaries</t>
  </si>
  <si>
    <t>FICA</t>
  </si>
  <si>
    <t>SUI</t>
  </si>
  <si>
    <t>Medical/Dental</t>
  </si>
  <si>
    <t>Retirement</t>
  </si>
  <si>
    <t>Workmen's Compensation</t>
  </si>
  <si>
    <t xml:space="preserve">Other </t>
  </si>
  <si>
    <t>TOTAL COST- EB'S</t>
  </si>
  <si>
    <t>EB Rate ( % of total S&amp;W)</t>
  </si>
  <si>
    <t>TOTAL COST- SALARIES &amp; WAGES AND EB's</t>
  </si>
  <si>
    <t>Schedule P2 - FACILITY RENT/LEASE OR OWN (CHOOSE ONE OF THE FOLLOWING I OR II)</t>
  </si>
  <si>
    <t>I.  FACILITY RENT/LEASE</t>
  </si>
  <si>
    <t>D  =  B/C</t>
  </si>
  <si>
    <t>Square</t>
  </si>
  <si>
    <t>Actual</t>
  </si>
  <si>
    <t>Cost per</t>
  </si>
  <si>
    <t>Footage</t>
  </si>
  <si>
    <t>Cost</t>
  </si>
  <si>
    <t xml:space="preserve">Footage </t>
  </si>
  <si>
    <t>( F -G )</t>
  </si>
  <si>
    <t>Charged to</t>
  </si>
  <si>
    <t>Facility Address (one facility per line)</t>
  </si>
  <si>
    <t>Rent/Lease</t>
  </si>
  <si>
    <t xml:space="preserve"> Footage</t>
  </si>
  <si>
    <t>Service</t>
  </si>
  <si>
    <t>123 Whittier Blvd. LA, CA 90000</t>
  </si>
  <si>
    <t>SUBTOTAL - FACILITY RENT/LEASE</t>
  </si>
  <si>
    <t>II.  FACILITY OWNED - DEPRECIATION EXPENSE (Straight Line Method of Depreciation Only)</t>
  </si>
  <si>
    <t>D</t>
  </si>
  <si>
    <t xml:space="preserve">Facility </t>
  </si>
  <si>
    <t xml:space="preserve">Actual </t>
  </si>
  <si>
    <t>Depreciation</t>
  </si>
  <si>
    <t>( J - K )</t>
  </si>
  <si>
    <t>Date</t>
  </si>
  <si>
    <t>DO NOT</t>
  </si>
  <si>
    <t>Useful</t>
  </si>
  <si>
    <t>Expense</t>
  </si>
  <si>
    <t>Facility Address</t>
  </si>
  <si>
    <t>Of</t>
  </si>
  <si>
    <t>Include</t>
  </si>
  <si>
    <t>Salavge</t>
  </si>
  <si>
    <t>Depreciable</t>
  </si>
  <si>
    <t>Life</t>
  </si>
  <si>
    <t>Accumulated</t>
  </si>
  <si>
    <t>Charged</t>
  </si>
  <si>
    <t xml:space="preserve">Charged </t>
  </si>
  <si>
    <t>(one facility per line)</t>
  </si>
  <si>
    <t>Purchase</t>
  </si>
  <si>
    <t>Land Cost</t>
  </si>
  <si>
    <t>Improvement</t>
  </si>
  <si>
    <t>Value</t>
  </si>
  <si>
    <t>(Years)</t>
  </si>
  <si>
    <t xml:space="preserve"> to Service</t>
  </si>
  <si>
    <t>122 Whittier Blvd. LA, CA 90000</t>
  </si>
  <si>
    <t>10/01/2001</t>
  </si>
  <si>
    <t>SUBTOTAL - DEPRECIATAION OF FACILITY OWNED</t>
  </si>
  <si>
    <t>TOTAL COST- FACILITY RENT/LEASE OR OWNED</t>
  </si>
  <si>
    <t xml:space="preserve">Schedule 3 -EQUIPMENT AND/OR OTHER ASSET LEASES </t>
  </si>
  <si>
    <t xml:space="preserve">Description of leased fixed asset equipment and/or any assets regardless of classification </t>
  </si>
  <si>
    <t>Number</t>
  </si>
  <si>
    <t xml:space="preserve">costing over $5,000 per unit and has an expected service life of more than three years. </t>
  </si>
  <si>
    <t>of</t>
  </si>
  <si>
    <t>( D - E )</t>
  </si>
  <si>
    <t>(Please Itemize)</t>
  </si>
  <si>
    <t>Equipment</t>
  </si>
  <si>
    <t>items</t>
  </si>
  <si>
    <t>Expenditure</t>
  </si>
  <si>
    <t>Copier</t>
  </si>
  <si>
    <t xml:space="preserve">TOTAL COST - EQUIPMENT AND/OR OTHER ASSET LEASES </t>
  </si>
  <si>
    <t xml:space="preserve">Schedule 4 - SERVICES, SUPPLIES &amp; EQUIPMENT DEPRECIATION </t>
  </si>
  <si>
    <t>Items and Description</t>
  </si>
  <si>
    <t>(B - C )</t>
  </si>
  <si>
    <t>DIRECT SERVICES (RESIDENTIAL ONLY, OUTPATIENT NOT ALLOWED)</t>
  </si>
  <si>
    <t xml:space="preserve"> </t>
  </si>
  <si>
    <t>Food</t>
  </si>
  <si>
    <t>OPERATING EXPENSES</t>
  </si>
  <si>
    <t>Bookkeeping Fees</t>
  </si>
  <si>
    <t>Books and Publications</t>
  </si>
  <si>
    <t>Facility Maintenance</t>
  </si>
  <si>
    <t>Insurance</t>
  </si>
  <si>
    <t>Interest Expense</t>
  </si>
  <si>
    <t>License/Permit Fees</t>
  </si>
  <si>
    <t>Office Machine Maintenance/Repairs</t>
  </si>
  <si>
    <t>Office Supplies</t>
  </si>
  <si>
    <t>Physician Fees</t>
  </si>
  <si>
    <t>Postage</t>
  </si>
  <si>
    <t>Printing</t>
  </si>
  <si>
    <t xml:space="preserve">Household Expenses </t>
  </si>
  <si>
    <t>Taxes</t>
  </si>
  <si>
    <t>Telephone, Tele-Communication</t>
  </si>
  <si>
    <t>Utilities</t>
  </si>
  <si>
    <t>Others</t>
  </si>
  <si>
    <t>PROFESSIONAL SERVICES</t>
  </si>
  <si>
    <t>Audit Fees</t>
  </si>
  <si>
    <t>Consultants - Hourly Rate Average $______________ (Professionals for which no fringe benefits are paid.)</t>
  </si>
  <si>
    <t>TRANSPORTATION</t>
  </si>
  <si>
    <t>Transportation</t>
  </si>
  <si>
    <t>Travel</t>
  </si>
  <si>
    <t>Gas, Oil  &amp; Maintenance-Vehicle</t>
  </si>
  <si>
    <t>Rents &amp; Lease Vehicles</t>
  </si>
  <si>
    <t>Depreciation - Vehicles</t>
  </si>
  <si>
    <t>Mileage</t>
  </si>
  <si>
    <t>OTHER</t>
  </si>
  <si>
    <t>Training</t>
  </si>
  <si>
    <t>Alterations and Renovations</t>
  </si>
  <si>
    <t>MISC.</t>
  </si>
  <si>
    <t>Pest Control</t>
  </si>
  <si>
    <t>Bank Charges</t>
  </si>
  <si>
    <t>DEPRECIATION FOR EQUIPMENT/FIXED ASSETS</t>
  </si>
  <si>
    <t>Equipment/fixed assets with cost in excess of $5,000per unit</t>
  </si>
  <si>
    <t>and has an expected service life of more than three years.</t>
  </si>
  <si>
    <t>Unit</t>
  </si>
  <si>
    <t>Item Description (Please itemize)</t>
  </si>
  <si>
    <t>Items</t>
  </si>
  <si>
    <t>LAB</t>
  </si>
  <si>
    <t>Computer</t>
  </si>
  <si>
    <t>Automobiles</t>
  </si>
  <si>
    <t>TOTAL COST -  SERVICES, SUPPLIES &amp; EQUIPMENT DEPRECIATION</t>
  </si>
  <si>
    <t>Schedule 5 - ADMINISTRATIVE OVERHEAD (Choose one of the following 3 Options)</t>
  </si>
  <si>
    <t>C = A/B</t>
  </si>
  <si>
    <t>F= D/E</t>
  </si>
  <si>
    <t>Admin.</t>
  </si>
  <si>
    <t>Total Direct</t>
  </si>
  <si>
    <t>Administrative</t>
  </si>
  <si>
    <t>Agency</t>
  </si>
  <si>
    <t>Overhead</t>
  </si>
  <si>
    <t xml:space="preserve">Program </t>
  </si>
  <si>
    <t>(G - H )</t>
  </si>
  <si>
    <t>Expenses Pool</t>
  </si>
  <si>
    <t>Expenses</t>
  </si>
  <si>
    <t>Rate (%)</t>
  </si>
  <si>
    <t xml:space="preserve"> Salaries</t>
  </si>
  <si>
    <t xml:space="preserve">I. ADMIN. OVERHEAD EXPENSES AS A % OF TOTAL AGENCY EXPENSES </t>
  </si>
  <si>
    <t xml:space="preserve">II. ADMIN. OVERHEAD EXPENSES AS A % OF TOTAL DIRECT AGENCY SALARIES </t>
  </si>
  <si>
    <t>III. OTHER METHOD USED * (SEE NOTE BELOW)</t>
  </si>
  <si>
    <t>* If you use option III, YOU MUST explain and attached all worksheets</t>
  </si>
  <si>
    <t>TOTAL COST - ADMINISTRATIVE OVERHEAD</t>
  </si>
  <si>
    <t>Schedule 6 - COST SUMMARY</t>
  </si>
  <si>
    <t>Program Expenses:</t>
  </si>
  <si>
    <t xml:space="preserve"> 1.  Salaries &amp; Employee Benefits                               </t>
  </si>
  <si>
    <t xml:space="preserve"> 2.  Facility Rent/Lease or Depreciation         </t>
  </si>
  <si>
    <t xml:space="preserve"> 3.  Equipment and/or Other Asset Leases      </t>
  </si>
  <si>
    <t xml:space="preserve"> 4.  Services, Supplies &amp; Equip. Depreciation      </t>
  </si>
  <si>
    <t xml:space="preserve"> 5.  Administrative Overhead                                    </t>
  </si>
  <si>
    <t xml:space="preserve"> 6.  Total Gross Cost (line 1-5)                                                             </t>
  </si>
  <si>
    <t>Less Revenue:  (County Allocation Excluded)
(Do not include County reimbursements)</t>
  </si>
  <si>
    <t xml:space="preserve">  7.  Participant/Client Fees </t>
  </si>
  <si>
    <t xml:space="preserve">  8.  Excess Fees Carryover from FY 2012-13</t>
  </si>
  <si>
    <t xml:space="preserve">  9.  Excess Fees to be Carried Forward to FY 2013-14</t>
  </si>
  <si>
    <t>10.  Private Funding/Public Assistance/Other Provider Revenue</t>
  </si>
  <si>
    <t>11.  Total Revenue</t>
  </si>
  <si>
    <t>(line 7to line 10)</t>
  </si>
  <si>
    <t>12.  NET COST (line 6 less 11)</t>
  </si>
  <si>
    <t/>
  </si>
  <si>
    <t>Units Of Service/Rate Caluation</t>
  </si>
  <si>
    <t xml:space="preserve">13.  Total Units of Service Provided     </t>
  </si>
  <si>
    <t>(Staff Hours, Bed Days,Visits Days)</t>
  </si>
  <si>
    <t>14.  Gross Cost Per Unit</t>
  </si>
  <si>
    <t>(line 6 divided by line 13)</t>
  </si>
  <si>
    <t>15.  Net Cost Per Unit</t>
  </si>
  <si>
    <t>(line 12 divided by line 13)</t>
  </si>
  <si>
    <t>16.  Approved Fee For Service Rate</t>
  </si>
  <si>
    <t>17.  Variance (line 15- line 16)</t>
  </si>
  <si>
    <t>Tarzana Treatment Center</t>
  </si>
  <si>
    <t>FY 2013-14 Cost Report</t>
  </si>
  <si>
    <t xml:space="preserve">Employee Salaries </t>
  </si>
  <si>
    <t>#</t>
  </si>
  <si>
    <t>Position</t>
  </si>
  <si>
    <t>LL</t>
  </si>
  <si>
    <t>01</t>
  </si>
  <si>
    <t>Administrative Assistants</t>
  </si>
  <si>
    <t>RA</t>
  </si>
  <si>
    <t>02</t>
  </si>
  <si>
    <t>Admission/Intake Specialists</t>
  </si>
  <si>
    <t>6-AB 109 -HUB</t>
  </si>
  <si>
    <t>03</t>
  </si>
  <si>
    <t>5-CASC AB 109</t>
  </si>
  <si>
    <t>04</t>
  </si>
  <si>
    <t>05</t>
  </si>
  <si>
    <t>Benefit Specialists</t>
  </si>
  <si>
    <t>06</t>
  </si>
  <si>
    <t>07</t>
  </si>
  <si>
    <t>08</t>
  </si>
  <si>
    <t>Case &amp; Billing Coordinators</t>
  </si>
  <si>
    <t>09</t>
  </si>
  <si>
    <t>Case Managers</t>
  </si>
  <si>
    <t>10</t>
  </si>
  <si>
    <t>ZA</t>
  </si>
  <si>
    <t>11</t>
  </si>
  <si>
    <t>Case Workers</t>
  </si>
  <si>
    <t>12</t>
  </si>
  <si>
    <t>Child &amp; Family Specialists</t>
  </si>
  <si>
    <t>13</t>
  </si>
  <si>
    <t>Chinical Psychologists/Supervisors</t>
  </si>
  <si>
    <t>14</t>
  </si>
  <si>
    <t>Clerical Assistant</t>
  </si>
  <si>
    <t>15</t>
  </si>
  <si>
    <t>16</t>
  </si>
  <si>
    <t>17</t>
  </si>
  <si>
    <t>Clinical Director</t>
  </si>
  <si>
    <t>18</t>
  </si>
  <si>
    <t>Clinical Psychologists</t>
  </si>
  <si>
    <t>19</t>
  </si>
  <si>
    <t>20</t>
  </si>
  <si>
    <t>Clinical Psychologists/Supervisors</t>
  </si>
  <si>
    <t>21</t>
  </si>
  <si>
    <t>Clinical Supervisors</t>
  </si>
  <si>
    <t>22</t>
  </si>
  <si>
    <t>Counselors</t>
  </si>
  <si>
    <t>23</t>
  </si>
  <si>
    <t>24</t>
  </si>
  <si>
    <t>25</t>
  </si>
  <si>
    <t>Data Analysts</t>
  </si>
  <si>
    <t>26</t>
  </si>
  <si>
    <t>27</t>
  </si>
  <si>
    <t>28</t>
  </si>
  <si>
    <t>29</t>
  </si>
  <si>
    <t>30</t>
  </si>
  <si>
    <t>Director/Supervisor</t>
  </si>
  <si>
    <t>31</t>
  </si>
  <si>
    <t>32</t>
  </si>
  <si>
    <t>33</t>
  </si>
  <si>
    <t>34</t>
  </si>
  <si>
    <t>Facilities &amp; Safety Manager</t>
  </si>
  <si>
    <t>35</t>
  </si>
  <si>
    <t>Health Educators/Outreach Workers</t>
  </si>
  <si>
    <t>36</t>
  </si>
  <si>
    <t>Intake Assessment Specialists</t>
  </si>
  <si>
    <t>37</t>
  </si>
  <si>
    <t>38</t>
  </si>
  <si>
    <t>39</t>
  </si>
  <si>
    <t>40</t>
  </si>
  <si>
    <t>Intake/Admitting</t>
  </si>
  <si>
    <t>41</t>
  </si>
  <si>
    <t>Interns</t>
  </si>
  <si>
    <t>42</t>
  </si>
  <si>
    <t>43</t>
  </si>
  <si>
    <t>44</t>
  </si>
  <si>
    <t>LCSWs</t>
  </si>
  <si>
    <t>45</t>
  </si>
  <si>
    <t>LMFTs</t>
  </si>
  <si>
    <t>46</t>
  </si>
  <si>
    <t>LVNs</t>
  </si>
  <si>
    <t>47</t>
  </si>
  <si>
    <t>48</t>
  </si>
  <si>
    <t>Maintenance/Housekeeping</t>
  </si>
  <si>
    <t>Medical Assistants</t>
  </si>
  <si>
    <t>50</t>
  </si>
  <si>
    <t>51</t>
  </si>
  <si>
    <t>52</t>
  </si>
  <si>
    <t>Mental Health Specialist</t>
  </si>
  <si>
    <t>53</t>
  </si>
  <si>
    <t>54</t>
  </si>
  <si>
    <t>Mental Health Therapists</t>
  </si>
  <si>
    <t>55</t>
  </si>
  <si>
    <t>56</t>
  </si>
  <si>
    <t>57</t>
  </si>
  <si>
    <t>MFCCs</t>
  </si>
  <si>
    <t>58</t>
  </si>
  <si>
    <t>59</t>
  </si>
  <si>
    <t>Nursery Aid/Child Care Support</t>
  </si>
  <si>
    <t>60</t>
  </si>
  <si>
    <t>Office Managers</t>
  </si>
  <si>
    <t>61</t>
  </si>
  <si>
    <t>Outreach Counselor</t>
  </si>
  <si>
    <t>62</t>
  </si>
  <si>
    <t>63</t>
  </si>
  <si>
    <t>Parent Partners</t>
  </si>
  <si>
    <t>64</t>
  </si>
  <si>
    <t>Patient Navigators</t>
  </si>
  <si>
    <t>65</t>
  </si>
  <si>
    <t>Peer Advocate/Driver</t>
  </si>
  <si>
    <t>66</t>
  </si>
  <si>
    <t>67</t>
  </si>
  <si>
    <t>Pharmacy Technicians</t>
  </si>
  <si>
    <t>Post Doc</t>
  </si>
  <si>
    <t>Post Doc/Psych Assts</t>
  </si>
  <si>
    <t>Project Coordinator</t>
  </si>
  <si>
    <t>Project Evaluator</t>
  </si>
  <si>
    <t>Psychologists</t>
  </si>
  <si>
    <t>Receptionist/Clerks</t>
  </si>
  <si>
    <t>Recreational Therapists</t>
  </si>
  <si>
    <t>Registered Nurses</t>
  </si>
  <si>
    <t>Research Assistant/Supervisors</t>
  </si>
  <si>
    <t>Researcher</t>
  </si>
  <si>
    <t>RNs</t>
  </si>
  <si>
    <t>Senior Health Organizer/OP Sup</t>
  </si>
  <si>
    <t>Senior Supervisors</t>
  </si>
  <si>
    <t>Social Workers</t>
  </si>
  <si>
    <t>Social Workers/LCSW</t>
  </si>
  <si>
    <t>Substance Abuse Specialist</t>
  </si>
  <si>
    <t>Supervisors</t>
  </si>
  <si>
    <t>Van Drivers/Technicians</t>
  </si>
  <si>
    <t>Ward Clerks/Clerical</t>
  </si>
  <si>
    <t>Ward Clerks/Clerks</t>
  </si>
  <si>
    <t>Wraparound Facilitators</t>
  </si>
  <si>
    <t>Budgeted</t>
  </si>
  <si>
    <t>W</t>
  </si>
  <si>
    <t>X</t>
  </si>
  <si>
    <t>Y</t>
  </si>
  <si>
    <t>Z</t>
  </si>
  <si>
    <t>( G - Y )</t>
  </si>
  <si>
    <t>BUDGET SUMMARY FOR CONTRACTED SERVICES</t>
  </si>
  <si>
    <t>NON-RESIDENTIAL</t>
  </si>
  <si>
    <t>Date:</t>
  </si>
  <si>
    <t>Contract/Agency Legal Name:</t>
  </si>
  <si>
    <t>D.B.A.:</t>
  </si>
  <si>
    <t>Address/City:</t>
  </si>
  <si>
    <t>Zip Code:</t>
  </si>
  <si>
    <t>Contract Number :</t>
  </si>
  <si>
    <t xml:space="preserve">   Contract Term:</t>
  </si>
  <si>
    <t>12 Month</t>
  </si>
  <si>
    <t>To:</t>
  </si>
  <si>
    <t>Telephone Number:</t>
  </si>
  <si>
    <t>Fiscal Year:</t>
  </si>
  <si>
    <t>FY 15-16</t>
  </si>
  <si>
    <t>Contact Person:</t>
  </si>
  <si>
    <t>Fax Number:</t>
  </si>
  <si>
    <t>Primary Email Address:</t>
  </si>
  <si>
    <t>Total Projected Program Expense:</t>
  </si>
  <si>
    <t>Proposed Budget</t>
  </si>
  <si>
    <t>Total Income/Revenue:</t>
  </si>
  <si>
    <t>1.  Salaries Expense</t>
  </si>
  <si>
    <t>6.   Total County Allocation</t>
  </si>
  <si>
    <t>2.  Facility Rent/Lease or Depreciation</t>
  </si>
  <si>
    <t>7.   Participant/Client Fees</t>
  </si>
  <si>
    <t>3.  Services, Supplies, &amp; Equip. Depreciation</t>
  </si>
  <si>
    <t>8.   Private Funding/Public Assistance/Other Revenue</t>
  </si>
  <si>
    <t>4.  Adminstrative Overhead</t>
  </si>
  <si>
    <t>5.  Total Projected Program Expense</t>
  </si>
  <si>
    <t>9.  Total Income/Revenue</t>
  </si>
  <si>
    <t>Statement of Work Funding Allocation:</t>
  </si>
  <si>
    <t>I.     General Program Services</t>
  </si>
  <si>
    <t>XVII.   CASC - CalWORKs</t>
  </si>
  <si>
    <t>II.    General Relief</t>
  </si>
  <si>
    <t>XVIII.  CASC - GR</t>
  </si>
  <si>
    <t>III.   CalWORKs</t>
  </si>
  <si>
    <t>IV.   CalWORKs - HCFP</t>
  </si>
  <si>
    <t>XX.     CASC - PC1210 &amp; 3063.1</t>
  </si>
  <si>
    <t>V.    CalWORKs - API</t>
  </si>
  <si>
    <t>XXI.    CASC - First 5 LA</t>
  </si>
  <si>
    <t>VI.   CalWORKs - RDTX</t>
  </si>
  <si>
    <t>XXII.   CASC - DCFS</t>
  </si>
  <si>
    <t>VII.   DCFS</t>
  </si>
  <si>
    <t>XXIII.  CASC - AB109</t>
  </si>
  <si>
    <t>VIII.  Drug Court Services</t>
  </si>
  <si>
    <t>XXIV.  Pre- &amp; Post - Release Treatment</t>
  </si>
  <si>
    <t>IX.    Female Offender Program</t>
  </si>
  <si>
    <t>XXV.  Adolescent Intervention, TRPPTS *</t>
  </si>
  <si>
    <t>X.     Perinatal Program</t>
  </si>
  <si>
    <t>XXVI.   Title IV-E Capped Allocation Demonstration Project *</t>
  </si>
  <si>
    <t>XI.    Women's and Children's Residential Treatment Program</t>
  </si>
  <si>
    <t>XXVII.   In-custody Probation Camp Services *</t>
  </si>
  <si>
    <t>XII.    Methamphetamine Services</t>
  </si>
  <si>
    <t>XXVIII.  In custody Drug Offender Treatment Services *</t>
  </si>
  <si>
    <t>XIII.   Medication-Assisted Treatment</t>
  </si>
  <si>
    <t>XXVIX. In Custody Juvenile Drug Court Treatment Services *</t>
  </si>
  <si>
    <t>XIV.   AB109</t>
  </si>
  <si>
    <t>XXX.   Traning and Technical Assistance Services *</t>
  </si>
  <si>
    <t>XV.    SAMHSA/BJA Drug Court</t>
  </si>
  <si>
    <t>XXXI.    Re-Entry Population</t>
  </si>
  <si>
    <t>XVI.   First 5 Program</t>
  </si>
  <si>
    <t>XXXII.   Total Statement of Work Funding Allocation</t>
  </si>
  <si>
    <t>Approved for Agency By:</t>
  </si>
  <si>
    <t xml:space="preserve">Date: </t>
  </si>
  <si>
    <t>Signature</t>
  </si>
  <si>
    <t>Contact Person for Agency:</t>
  </si>
  <si>
    <t>Contact Number:</t>
  </si>
  <si>
    <t>Name</t>
  </si>
  <si>
    <t>COUNTY USE ONLY</t>
  </si>
  <si>
    <t>Budget Reviewed and Approved By:</t>
  </si>
  <si>
    <t>Contract Services Division:</t>
  </si>
  <si>
    <t>Name/Signature</t>
  </si>
  <si>
    <t>Supervisor Review:</t>
  </si>
  <si>
    <t>Financial Services Division:</t>
  </si>
  <si>
    <t>Forwarded to Contracts and Grants:</t>
  </si>
  <si>
    <t>ko_03252014</t>
  </si>
  <si>
    <t>* Please use the Automated Budget Tools on SAPC's Website</t>
  </si>
  <si>
    <t>XIX.    CASC - GPS</t>
  </si>
  <si>
    <t>PH-00001</t>
  </si>
  <si>
    <t>Schedule 6 - BUDGET SUMMARY</t>
  </si>
  <si>
    <t xml:space="preserve">Budgeted </t>
  </si>
  <si>
    <t>S &amp; W</t>
  </si>
  <si>
    <t xml:space="preserve">Depreciation </t>
  </si>
  <si>
    <t>TOTAL</t>
  </si>
  <si>
    <t xml:space="preserve">TOTAL </t>
  </si>
  <si>
    <t>S &amp; S</t>
  </si>
  <si>
    <t>BUDGETED</t>
  </si>
  <si>
    <t xml:space="preserve">BUDGET </t>
  </si>
  <si>
    <t xml:space="preserve">Check </t>
  </si>
  <si>
    <t>Figure</t>
  </si>
  <si>
    <t>Contracted</t>
  </si>
  <si>
    <t>for the Contracted</t>
  </si>
  <si>
    <t>Budgeted EB Exp.</t>
  </si>
  <si>
    <t>EQ/Fixed Assets</t>
  </si>
  <si>
    <t>Admin OH</t>
  </si>
  <si>
    <t>ADMIN OH</t>
  </si>
  <si>
    <t># of 
Positions</t>
  </si>
  <si>
    <t>Equip</t>
  </si>
  <si>
    <t>Equip/Other Asset Leases</t>
  </si>
  <si>
    <t>Equip/Fixed Assets</t>
  </si>
  <si>
    <t>Summary</t>
  </si>
  <si>
    <t>Budgeted
Amount</t>
  </si>
  <si>
    <t>Contract Agreement - From:</t>
  </si>
  <si>
    <t>Budgeted 
Amount</t>
  </si>
  <si>
    <t>Budgeted 
Units</t>
  </si>
  <si>
    <t>I. Cost allocation plan (CAP) approved by DHHS.</t>
  </si>
  <si>
    <t>II. Indirect Cost Proposal Rate (ICP) approved by DHHS.</t>
  </si>
  <si>
    <t xml:space="preserve">III. Indirect cost Allowance Equal to 10% of the direct Salary and Wage. </t>
  </si>
  <si>
    <t>TOTAL COST- EB'S and EB Rate (%of toatl S&amp;W)</t>
  </si>
  <si>
    <t xml:space="preserve"> S &amp; W</t>
  </si>
  <si>
    <t>% of Time</t>
  </si>
  <si>
    <t>Average</t>
  </si>
  <si>
    <t>SAPC</t>
  </si>
  <si>
    <t>MFT Intern</t>
  </si>
  <si>
    <t>49</t>
  </si>
  <si>
    <t>SOW</t>
  </si>
  <si>
    <t>Budgeted Administrative</t>
  </si>
  <si>
    <t>Budgeted Agency</t>
  </si>
  <si>
    <t xml:space="preserve">Breakdown of units of service (UOS) provided with Budget Narrative &amp; Justification 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</si>
  <si>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</si>
  <si>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</si>
  <si>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</si>
  <si>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</si>
  <si>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</si>
  <si>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</si>
  <si>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</si>
  <si>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</si>
  <si>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</si>
  <si>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</si>
  <si>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</si>
  <si>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</si>
  <si>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</si>
  <si>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</si>
  <si>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</si>
  <si>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</si>
  <si>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AR</t>
  </si>
  <si>
    <t>AS</t>
  </si>
  <si>
    <t>AQ</t>
  </si>
  <si>
    <t>SUBSTANCE ABUSE PREVENTION AND CONTROL</t>
  </si>
  <si>
    <t>Productive Hour Calculation</t>
  </si>
  <si>
    <t>The estimate of productive hours is determined by deducting vacation, holiday, and sick hours</t>
  </si>
  <si>
    <t xml:space="preserve">usage from available working hours. Also deducted are non-productive hours used for items such </t>
  </si>
  <si>
    <t>as training, general maintenance, clean-up, etc. The productive hours are those hours that are</t>
  </si>
  <si>
    <t xml:space="preserve">expected to be rechargeable. When determining productive time the following method should be </t>
  </si>
  <si>
    <t xml:space="preserve">used: </t>
  </si>
  <si>
    <t>Hours Per Year (40 hours * 52 weeks)</t>
  </si>
  <si>
    <t>Less:</t>
  </si>
  <si>
    <t>Vacation hours</t>
  </si>
  <si>
    <t>Holiday hours</t>
  </si>
  <si>
    <t>Sick Leave hours</t>
  </si>
  <si>
    <t>Non-Productive hours</t>
  </si>
  <si>
    <t>Total Adjustment</t>
  </si>
  <si>
    <t>Productive hours</t>
  </si>
  <si>
    <t>BUDGETED PRODUCTIVE HOURS CALCULATION FOR CONTRACTED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</si>
</sst>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_);_(@_)"/>
    <numFmt numFmtId="166" formatCode="m/d/yy;@"/>
    <numFmt numFmtId="167" formatCode="&quot;$&quot;#,##0"/>
    <numFmt numFmtId="168" formatCode="mm/dd/yy;@"/>
    <numFmt numFmtId="169" formatCode="[$-409]mmmm\ d\,\ yyyy;@"/>
    <numFmt numFmtId="170" formatCode="[&lt;=9999999]###\-####;\(###\)\ ###\-####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2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6"/>
      <color theme="1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7"/>
      <name val="Arial"/>
    </font>
    <font>
      <b/>
      <sz val="8"/>
      <color indexed="18"/>
      <name val="Arial"/>
      <family val="2"/>
    </font>
    <font>
      <b/>
      <u/>
      <sz val="11"/>
      <color rgb="FFFF0000"/>
      <name val="Arial"/>
      <family val="2"/>
    </font>
    <font>
      <b/>
      <i/>
      <sz val="8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3"/>
      </patternFill>
    </fill>
    <fill>
      <patternFill patternType="solid">
        <fgColor theme="1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medium">
        <color theme="1"/>
      </left>
      <right/>
      <top style="thin">
        <color theme="1"/>
      </top>
      <bottom style="thin">
        <color indexed="8"/>
      </bottom>
      <diagonal/>
    </border>
    <border>
      <left/>
      <right style="medium">
        <color theme="1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/>
    <xf numFmtId="9" fontId="2" fillId="0" borderId="0" applyFont="0" applyFill="0" applyBorder="0" applyAlignment="0" applyProtection="0"/>
    <xf numFmtId="0" fontId="2" fillId="0" borderId="0" applyBorder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9" fontId="17" fillId="0" borderId="0" applyFont="0" applyFill="0" applyBorder="0" applyAlignment="0" applyProtection="0"/>
    <xf numFmtId="0" fontId="51" fillId="0" borderId="0" applyBorder="0"/>
  </cellStyleXfs>
  <cellXfs count="1063">
    <xf numFmtId="0" fontId="0" fillId="0" borderId="0" xfId="0"/>
    <xf numFmtId="0" fontId="2" fillId="2" borderId="0" xfId="3" applyFont="1" applyFill="1"/>
    <xf numFmtId="0" fontId="4" fillId="2" borderId="0" xfId="3" applyFont="1" applyFill="1"/>
    <xf numFmtId="0" fontId="2" fillId="2" borderId="0" xfId="3" applyFont="1" applyFill="1" applyBorder="1"/>
    <xf numFmtId="0" fontId="2" fillId="0" borderId="0" xfId="3" applyFont="1" applyFill="1"/>
    <xf numFmtId="49" fontId="6" fillId="0" borderId="1" xfId="3" applyNumberFormat="1" applyFont="1" applyFill="1" applyBorder="1" applyAlignment="1">
      <alignment horizontal="left"/>
    </xf>
    <xf numFmtId="0" fontId="7" fillId="2" borderId="0" xfId="3" applyFont="1" applyFill="1" applyBorder="1"/>
    <xf numFmtId="0" fontId="8" fillId="2" borderId="0" xfId="3" applyFont="1" applyFill="1"/>
    <xf numFmtId="0" fontId="7" fillId="2" borderId="2" xfId="3" applyFont="1" applyFill="1" applyBorder="1" applyAlignment="1">
      <alignment horizontal="left"/>
    </xf>
    <xf numFmtId="0" fontId="8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8" fillId="2" borderId="0" xfId="3" applyFont="1" applyFill="1" applyAlignment="1">
      <alignment horizontal="right"/>
    </xf>
    <xf numFmtId="0" fontId="6" fillId="3" borderId="1" xfId="3" applyFont="1" applyFill="1" applyBorder="1" applyAlignment="1"/>
    <xf numFmtId="0" fontId="7" fillId="2" borderId="0" xfId="3" applyFont="1" applyFill="1" applyBorder="1" applyAlignment="1">
      <alignment horizontal="left"/>
    </xf>
    <xf numFmtId="0" fontId="9" fillId="2" borderId="0" xfId="3" applyFont="1" applyFill="1" applyAlignment="1">
      <alignment vertical="center"/>
    </xf>
    <xf numFmtId="1" fontId="6" fillId="4" borderId="0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left"/>
    </xf>
    <xf numFmtId="0" fontId="11" fillId="0" borderId="0" xfId="3" applyFont="1" applyFill="1" applyAlignment="1"/>
    <xf numFmtId="0" fontId="7" fillId="2" borderId="0" xfId="3" applyFont="1" applyFill="1" applyBorder="1" applyAlignment="1">
      <alignment horizontal="center" vertical="top"/>
    </xf>
    <xf numFmtId="0" fontId="14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15" fillId="2" borderId="2" xfId="3" applyFont="1" applyFill="1" applyBorder="1" applyAlignment="1" applyProtection="1">
      <alignment horizontal="center"/>
      <protection locked="0"/>
    </xf>
    <xf numFmtId="0" fontId="15" fillId="2" borderId="13" xfId="3" applyFont="1" applyFill="1" applyBorder="1" applyAlignment="1">
      <alignment horizontal="center"/>
    </xf>
    <xf numFmtId="0" fontId="15" fillId="2" borderId="14" xfId="3" applyFont="1" applyFill="1" applyBorder="1" applyAlignment="1">
      <alignment horizontal="center"/>
    </xf>
    <xf numFmtId="0" fontId="14" fillId="6" borderId="16" xfId="3" applyFont="1" applyFill="1" applyBorder="1"/>
    <xf numFmtId="0" fontId="3" fillId="6" borderId="17" xfId="3" quotePrefix="1" applyFont="1" applyFill="1" applyBorder="1" applyAlignment="1">
      <alignment horizontal="center"/>
    </xf>
    <xf numFmtId="0" fontId="14" fillId="6" borderId="15" xfId="3" applyFont="1" applyFill="1" applyBorder="1"/>
    <xf numFmtId="0" fontId="14" fillId="6" borderId="2" xfId="3" applyFont="1" applyFill="1" applyBorder="1"/>
    <xf numFmtId="0" fontId="3" fillId="6" borderId="18" xfId="3" quotePrefix="1" applyFont="1" applyFill="1" applyBorder="1" applyAlignment="1">
      <alignment horizontal="center"/>
    </xf>
    <xf numFmtId="0" fontId="3" fillId="6" borderId="19" xfId="3" applyFont="1" applyFill="1" applyBorder="1" applyAlignment="1">
      <alignment horizontal="center" wrapText="1"/>
    </xf>
    <xf numFmtId="0" fontId="3" fillId="6" borderId="15" xfId="3" applyFont="1" applyFill="1" applyBorder="1" applyAlignment="1">
      <alignment horizont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 wrapText="1"/>
    </xf>
    <xf numFmtId="0" fontId="14" fillId="6" borderId="21" xfId="3" applyFont="1" applyFill="1" applyBorder="1"/>
    <xf numFmtId="0" fontId="14" fillId="6" borderId="0" xfId="3" applyFont="1" applyFill="1" applyBorder="1"/>
    <xf numFmtId="0" fontId="3" fillId="6" borderId="22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 wrapText="1"/>
    </xf>
    <xf numFmtId="0" fontId="14" fillId="6" borderId="21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/>
    </xf>
    <xf numFmtId="0" fontId="3" fillId="6" borderId="21" xfId="3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>
      <alignment horizontal="center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3" fillId="6" borderId="27" xfId="3" applyFont="1" applyFill="1" applyBorder="1" applyAlignment="1">
      <alignment horizontal="center"/>
    </xf>
    <xf numFmtId="0" fontId="3" fillId="6" borderId="28" xfId="3" applyFont="1" applyFill="1" applyBorder="1" applyAlignment="1">
      <alignment horizontal="center"/>
    </xf>
    <xf numFmtId="0" fontId="6" fillId="6" borderId="26" xfId="3" applyFont="1" applyFill="1" applyBorder="1" applyAlignment="1">
      <alignment horizontal="center"/>
    </xf>
    <xf numFmtId="0" fontId="8" fillId="2" borderId="10" xfId="3" applyFont="1" applyFill="1" applyBorder="1" applyAlignment="1"/>
    <xf numFmtId="42" fontId="8" fillId="2" borderId="26" xfId="3" applyNumberFormat="1" applyFont="1" applyFill="1" applyBorder="1" applyProtection="1"/>
    <xf numFmtId="10" fontId="8" fillId="2" borderId="26" xfId="3" applyNumberFormat="1" applyFont="1" applyFill="1" applyBorder="1" applyProtection="1"/>
    <xf numFmtId="42" fontId="8" fillId="2" borderId="24" xfId="3" applyNumberFormat="1" applyFont="1" applyFill="1" applyBorder="1" applyProtection="1"/>
    <xf numFmtId="10" fontId="8" fillId="2" borderId="13" xfId="3" applyNumberFormat="1" applyFont="1" applyFill="1" applyBorder="1" applyProtection="1"/>
    <xf numFmtId="42" fontId="8" fillId="2" borderId="28" xfId="3" applyNumberFormat="1" applyFont="1" applyFill="1" applyBorder="1" applyProtection="1"/>
    <xf numFmtId="0" fontId="16" fillId="2" borderId="0" xfId="3" applyFont="1" applyFill="1"/>
    <xf numFmtId="41" fontId="8" fillId="2" borderId="11" xfId="3" applyNumberFormat="1" applyFont="1" applyFill="1" applyBorder="1" applyProtection="1"/>
    <xf numFmtId="41" fontId="8" fillId="2" borderId="24" xfId="3" applyNumberFormat="1" applyFont="1" applyFill="1" applyBorder="1" applyProtection="1"/>
    <xf numFmtId="41" fontId="8" fillId="2" borderId="29" xfId="3" applyNumberFormat="1" applyFont="1" applyFill="1" applyBorder="1" applyProtection="1"/>
    <xf numFmtId="41" fontId="8" fillId="2" borderId="26" xfId="3" applyNumberFormat="1" applyFont="1" applyFill="1" applyBorder="1" applyProtection="1"/>
    <xf numFmtId="41" fontId="8" fillId="0" borderId="17" xfId="3" applyNumberFormat="1" applyFont="1" applyFill="1" applyBorder="1" applyProtection="1"/>
    <xf numFmtId="41" fontId="8" fillId="2" borderId="8" xfId="3" applyNumberFormat="1" applyFont="1" applyFill="1" applyBorder="1" applyProtection="1"/>
    <xf numFmtId="41" fontId="8" fillId="2" borderId="2" xfId="3" applyNumberFormat="1" applyFont="1" applyFill="1" applyBorder="1" applyProtection="1"/>
    <xf numFmtId="43" fontId="6" fillId="0" borderId="11" xfId="3" applyNumberFormat="1" applyFont="1" applyFill="1" applyBorder="1" applyProtection="1"/>
    <xf numFmtId="41" fontId="15" fillId="2" borderId="30" xfId="3" applyNumberFormat="1" applyFont="1" applyFill="1" applyBorder="1" applyAlignment="1">
      <alignment horizontal="right"/>
    </xf>
    <xf numFmtId="0" fontId="15" fillId="2" borderId="30" xfId="3" applyFont="1" applyFill="1" applyBorder="1" applyAlignment="1">
      <alignment horizontal="center"/>
    </xf>
    <xf numFmtId="10" fontId="8" fillId="2" borderId="11" xfId="3" applyNumberFormat="1" applyFont="1" applyFill="1" applyBorder="1" applyProtection="1"/>
    <xf numFmtId="41" fontId="8" fillId="2" borderId="8" xfId="3" applyNumberFormat="1" applyFont="1" applyFill="1" applyBorder="1" applyAlignment="1" applyProtection="1"/>
    <xf numFmtId="10" fontId="8" fillId="2" borderId="31" xfId="3" applyNumberFormat="1" applyFont="1" applyFill="1" applyBorder="1" applyProtection="1"/>
    <xf numFmtId="41" fontId="9" fillId="2" borderId="8" xfId="3" applyNumberFormat="1" applyFont="1" applyFill="1" applyBorder="1" applyAlignment="1" applyProtection="1"/>
    <xf numFmtId="41" fontId="9" fillId="2" borderId="9" xfId="3" applyNumberFormat="1" applyFont="1" applyFill="1" applyBorder="1" applyAlignment="1" applyProtection="1"/>
    <xf numFmtId="43" fontId="6" fillId="0" borderId="8" xfId="3" applyNumberFormat="1" applyFont="1" applyFill="1" applyBorder="1" applyProtection="1"/>
    <xf numFmtId="41" fontId="8" fillId="2" borderId="32" xfId="3" applyNumberFormat="1" applyFont="1" applyFill="1" applyBorder="1" applyProtection="1"/>
    <xf numFmtId="42" fontId="6" fillId="0" borderId="33" xfId="3" applyNumberFormat="1" applyFont="1" applyFill="1" applyBorder="1" applyAlignment="1" applyProtection="1"/>
    <xf numFmtId="42" fontId="17" fillId="0" borderId="33" xfId="3" applyNumberFormat="1" applyFont="1" applyFill="1" applyBorder="1" applyAlignment="1" applyProtection="1"/>
    <xf numFmtId="42" fontId="6" fillId="0" borderId="11" xfId="3" applyNumberFormat="1" applyFont="1" applyFill="1" applyBorder="1" applyProtection="1"/>
    <xf numFmtId="0" fontId="4" fillId="0" borderId="0" xfId="3" applyFont="1" applyFill="1"/>
    <xf numFmtId="0" fontId="8" fillId="0" borderId="1" xfId="3" applyFont="1" applyFill="1" applyBorder="1" applyAlignment="1">
      <alignment horizontal="center"/>
    </xf>
    <xf numFmtId="0" fontId="8" fillId="7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4" fillId="0" borderId="0" xfId="3" applyFont="1" applyFill="1" applyBorder="1"/>
    <xf numFmtId="10" fontId="15" fillId="0" borderId="1" xfId="2" applyNumberFormat="1" applyFont="1" applyFill="1" applyBorder="1" applyProtection="1"/>
    <xf numFmtId="44" fontId="15" fillId="0" borderId="1" xfId="3" applyNumberFormat="1" applyFont="1" applyFill="1" applyBorder="1" applyProtection="1"/>
    <xf numFmtId="44" fontId="15" fillId="7" borderId="1" xfId="3" applyNumberFormat="1" applyFont="1" applyFill="1" applyBorder="1" applyProtection="1"/>
    <xf numFmtId="10" fontId="15" fillId="7" borderId="0" xfId="2" applyNumberFormat="1" applyFont="1" applyFill="1" applyBorder="1" applyProtection="1"/>
    <xf numFmtId="10" fontId="15" fillId="0" borderId="0" xfId="2" applyNumberFormat="1" applyFont="1" applyFill="1" applyBorder="1" applyProtection="1"/>
    <xf numFmtId="37" fontId="15" fillId="0" borderId="9" xfId="3" applyNumberFormat="1" applyFont="1" applyFill="1" applyBorder="1" applyProtection="1"/>
    <xf numFmtId="37" fontId="15" fillId="7" borderId="9" xfId="3" applyNumberFormat="1" applyFont="1" applyFill="1" applyBorder="1" applyProtection="1"/>
    <xf numFmtId="37" fontId="15" fillId="2" borderId="9" xfId="3" applyNumberFormat="1" applyFont="1" applyFill="1" applyBorder="1" applyProtection="1"/>
    <xf numFmtId="0" fontId="15" fillId="2" borderId="0" xfId="3" applyFont="1" applyFill="1" applyBorder="1"/>
    <xf numFmtId="37" fontId="15" fillId="2" borderId="0" xfId="3" applyNumberFormat="1" applyFont="1" applyFill="1" applyBorder="1" applyProtection="1"/>
    <xf numFmtId="41" fontId="9" fillId="2" borderId="0" xfId="3" applyNumberFormat="1" applyFont="1" applyFill="1" applyBorder="1" applyAlignment="1" applyProtection="1"/>
    <xf numFmtId="42" fontId="6" fillId="8" borderId="1" xfId="3" applyNumberFormat="1" applyFont="1" applyFill="1" applyBorder="1" applyProtection="1"/>
    <xf numFmtId="9" fontId="6" fillId="8" borderId="1" xfId="2" applyFont="1" applyFill="1" applyBorder="1" applyProtection="1"/>
    <xf numFmtId="0" fontId="2" fillId="2" borderId="0" xfId="3" applyFill="1" applyAlignment="1">
      <alignment horizontal="right"/>
    </xf>
    <xf numFmtId="42" fontId="6" fillId="9" borderId="11" xfId="3" applyNumberFormat="1" applyFont="1" applyFill="1" applyBorder="1" applyProtection="1"/>
    <xf numFmtId="0" fontId="3" fillId="10" borderId="0" xfId="5" applyFont="1" applyFill="1" applyAlignment="1" applyProtection="1">
      <alignment horizontal="center"/>
    </xf>
    <xf numFmtId="0" fontId="2" fillId="10" borderId="0" xfId="3" applyFont="1" applyFill="1"/>
    <xf numFmtId="0" fontId="3" fillId="10" borderId="0" xfId="5" applyFont="1" applyFill="1" applyAlignment="1" applyProtection="1"/>
    <xf numFmtId="49" fontId="17" fillId="2" borderId="0" xfId="3" applyNumberFormat="1" applyFont="1" applyFill="1" applyBorder="1" applyAlignment="1"/>
    <xf numFmtId="0" fontId="4" fillId="2" borderId="0" xfId="3" applyFont="1" applyFill="1" applyBorder="1"/>
    <xf numFmtId="0" fontId="10" fillId="2" borderId="0" xfId="3" applyFont="1" applyFill="1" applyBorder="1" applyAlignment="1"/>
    <xf numFmtId="0" fontId="9" fillId="2" borderId="0" xfId="3" applyFont="1" applyFill="1" applyAlignment="1" applyProtection="1">
      <alignment horizontal="left"/>
    </xf>
    <xf numFmtId="0" fontId="3" fillId="2" borderId="0" xfId="3" applyFont="1" applyFill="1" applyAlignment="1" applyProtection="1">
      <alignment horizontal="left"/>
    </xf>
    <xf numFmtId="0" fontId="3" fillId="6" borderId="20" xfId="3" applyFont="1" applyFill="1" applyBorder="1" applyAlignment="1"/>
    <xf numFmtId="0" fontId="3" fillId="6" borderId="0" xfId="3" applyFont="1" applyFill="1" applyBorder="1" applyAlignment="1"/>
    <xf numFmtId="0" fontId="2" fillId="2" borderId="21" xfId="3" applyFont="1" applyFill="1" applyBorder="1"/>
    <xf numFmtId="0" fontId="3" fillId="6" borderId="17" xfId="3" applyFont="1" applyFill="1" applyBorder="1" applyAlignment="1">
      <alignment horizontal="center" wrapText="1"/>
    </xf>
    <xf numFmtId="0" fontId="3" fillId="2" borderId="20" xfId="3" applyFont="1" applyFill="1" applyBorder="1" applyAlignment="1">
      <alignment horizontal="center"/>
    </xf>
    <xf numFmtId="0" fontId="3" fillId="6" borderId="20" xfId="3" quotePrefix="1" applyFont="1" applyFill="1" applyBorder="1" applyAlignment="1"/>
    <xf numFmtId="0" fontId="3" fillId="6" borderId="0" xfId="3" quotePrefix="1" applyFont="1" applyFill="1" applyBorder="1" applyAlignment="1"/>
    <xf numFmtId="0" fontId="3" fillId="6" borderId="16" xfId="3" applyFont="1" applyFill="1" applyBorder="1" applyAlignment="1">
      <alignment horizontal="center" wrapText="1"/>
    </xf>
    <xf numFmtId="0" fontId="6" fillId="6" borderId="36" xfId="3" applyFont="1" applyFill="1" applyBorder="1" applyAlignment="1">
      <alignment horizontal="center"/>
    </xf>
    <xf numFmtId="164" fontId="17" fillId="2" borderId="11" xfId="6" applyNumberFormat="1" applyFont="1" applyFill="1" applyBorder="1" applyProtection="1"/>
    <xf numFmtId="165" fontId="17" fillId="2" borderId="11" xfId="3" applyNumberFormat="1" applyFont="1" applyFill="1" applyBorder="1" applyProtection="1"/>
    <xf numFmtId="42" fontId="17" fillId="2" borderId="11" xfId="3" applyNumberFormat="1" applyFont="1" applyFill="1" applyBorder="1" applyProtection="1"/>
    <xf numFmtId="41" fontId="17" fillId="2" borderId="11" xfId="3" applyNumberFormat="1" applyFont="1" applyFill="1" applyBorder="1" applyProtection="1"/>
    <xf numFmtId="41" fontId="17" fillId="2" borderId="8" xfId="3" applyNumberFormat="1" applyFont="1" applyFill="1" applyBorder="1" applyAlignment="1" applyProtection="1">
      <alignment wrapText="1"/>
    </xf>
    <xf numFmtId="41" fontId="17" fillId="2" borderId="9" xfId="3" applyNumberFormat="1" applyFont="1" applyFill="1" applyBorder="1" applyAlignment="1" applyProtection="1">
      <alignment wrapText="1"/>
    </xf>
    <xf numFmtId="41" fontId="17" fillId="2" borderId="10" xfId="3" applyNumberFormat="1" applyFont="1" applyFill="1" applyBorder="1" applyAlignment="1" applyProtection="1">
      <alignment wrapText="1"/>
    </xf>
    <xf numFmtId="0" fontId="7" fillId="2" borderId="0" xfId="3" applyFont="1" applyFill="1" applyBorder="1" applyAlignment="1"/>
    <xf numFmtId="0" fontId="9" fillId="2" borderId="0" xfId="3" applyFont="1" applyFill="1" applyAlignment="1" applyProtection="1"/>
    <xf numFmtId="0" fontId="3" fillId="2" borderId="0" xfId="3" applyFont="1" applyFill="1" applyAlignment="1" applyProtection="1"/>
    <xf numFmtId="41" fontId="17" fillId="2" borderId="0" xfId="3" applyNumberFormat="1" applyFont="1" applyFill="1" applyBorder="1" applyProtection="1"/>
    <xf numFmtId="0" fontId="15" fillId="2" borderId="2" xfId="3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37" xfId="3" applyFont="1" applyFill="1" applyBorder="1" applyAlignment="1">
      <alignment horizontal="center"/>
    </xf>
    <xf numFmtId="0" fontId="2" fillId="2" borderId="12" xfId="3" applyFont="1" applyFill="1" applyBorder="1"/>
    <xf numFmtId="0" fontId="2" fillId="2" borderId="2" xfId="3" applyFont="1" applyFill="1" applyBorder="1"/>
    <xf numFmtId="0" fontId="2" fillId="2" borderId="17" xfId="3" applyFont="1" applyFill="1" applyBorder="1"/>
    <xf numFmtId="0" fontId="3" fillId="6" borderId="20" xfId="3" quotePrefix="1" applyFont="1" applyFill="1" applyBorder="1" applyAlignment="1" applyProtection="1">
      <alignment horizontal="center"/>
    </xf>
    <xf numFmtId="0" fontId="3" fillId="11" borderId="12" xfId="3" applyFont="1" applyFill="1" applyBorder="1" applyAlignment="1" applyProtection="1">
      <alignment horizontal="center"/>
    </xf>
    <xf numFmtId="0" fontId="3" fillId="11" borderId="17" xfId="3" applyFont="1" applyFill="1" applyBorder="1" applyAlignment="1" applyProtection="1">
      <alignment horizontal="center"/>
    </xf>
    <xf numFmtId="0" fontId="3" fillId="11" borderId="21" xfId="3" applyFont="1" applyFill="1" applyBorder="1" applyAlignment="1" applyProtection="1">
      <alignment horizontal="center"/>
    </xf>
    <xf numFmtId="0" fontId="2" fillId="2" borderId="20" xfId="3" applyFont="1" applyFill="1" applyBorder="1"/>
    <xf numFmtId="0" fontId="2" fillId="2" borderId="16" xfId="3" applyFont="1" applyFill="1" applyBorder="1"/>
    <xf numFmtId="0" fontId="3" fillId="11" borderId="20" xfId="3" applyFont="1" applyFill="1" applyBorder="1" applyAlignment="1" applyProtection="1">
      <alignment horizontal="center"/>
    </xf>
    <xf numFmtId="0" fontId="3" fillId="11" borderId="16" xfId="3" applyFont="1" applyFill="1" applyBorder="1" applyAlignment="1" applyProtection="1">
      <alignment horizontal="center"/>
    </xf>
    <xf numFmtId="0" fontId="3" fillId="6" borderId="16" xfId="3" quotePrefix="1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center"/>
    </xf>
    <xf numFmtId="0" fontId="6" fillId="6" borderId="20" xfId="3" quotePrefix="1" applyFont="1" applyFill="1" applyBorder="1" applyAlignment="1"/>
    <xf numFmtId="0" fontId="6" fillId="6" borderId="24" xfId="3" quotePrefix="1" applyFont="1" applyFill="1" applyBorder="1" applyAlignment="1"/>
    <xf numFmtId="0" fontId="6" fillId="6" borderId="1" xfId="3" applyFont="1" applyFill="1" applyBorder="1" applyAlignment="1"/>
    <xf numFmtId="0" fontId="3" fillId="6" borderId="26" xfId="3" applyFont="1" applyFill="1" applyBorder="1" applyAlignment="1" applyProtection="1">
      <alignment horizontal="center"/>
    </xf>
    <xf numFmtId="0" fontId="3" fillId="6" borderId="24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horizontal="center"/>
    </xf>
    <xf numFmtId="0" fontId="3" fillId="11" borderId="24" xfId="3" quotePrefix="1" applyFont="1" applyFill="1" applyBorder="1" applyAlignment="1" applyProtection="1">
      <alignment horizontal="center"/>
    </xf>
    <xf numFmtId="0" fontId="3" fillId="6" borderId="26" xfId="3" applyFont="1" applyFill="1" applyBorder="1" applyAlignment="1">
      <alignment horizontal="center" wrapText="1"/>
    </xf>
    <xf numFmtId="0" fontId="3" fillId="11" borderId="26" xfId="3" applyFont="1" applyFill="1" applyBorder="1" applyAlignment="1" applyProtection="1">
      <alignment horizontal="center"/>
    </xf>
    <xf numFmtId="166" fontId="17" fillId="2" borderId="11" xfId="3" quotePrefix="1" applyNumberFormat="1" applyFont="1" applyFill="1" applyBorder="1" applyAlignment="1" applyProtection="1">
      <alignment wrapText="1"/>
    </xf>
    <xf numFmtId="167" fontId="17" fillId="2" borderId="11" xfId="3" applyNumberFormat="1" applyFont="1" applyFill="1" applyBorder="1" applyProtection="1"/>
    <xf numFmtId="3" fontId="17" fillId="2" borderId="25" xfId="3" applyNumberFormat="1" applyFont="1" applyFill="1" applyBorder="1" applyProtection="1"/>
    <xf numFmtId="167" fontId="17" fillId="2" borderId="25" xfId="3" applyNumberFormat="1" applyFont="1" applyFill="1" applyBorder="1" applyProtection="1"/>
    <xf numFmtId="6" fontId="6" fillId="0" borderId="25" xfId="3" applyNumberFormat="1" applyFont="1" applyFill="1" applyBorder="1" applyProtection="1"/>
    <xf numFmtId="9" fontId="6" fillId="0" borderId="25" xfId="3" applyNumberFormat="1" applyFont="1" applyFill="1" applyBorder="1" applyProtection="1"/>
    <xf numFmtId="9" fontId="17" fillId="2" borderId="26" xfId="3" applyNumberFormat="1" applyFont="1" applyFill="1" applyBorder="1" applyProtection="1"/>
    <xf numFmtId="9" fontId="17" fillId="2" borderId="11" xfId="3" applyNumberFormat="1" applyFont="1" applyFill="1" applyBorder="1" applyProtection="1"/>
    <xf numFmtId="6" fontId="17" fillId="2" borderId="11" xfId="3" applyNumberFormat="1" applyFont="1" applyFill="1" applyBorder="1" applyProtection="1"/>
    <xf numFmtId="168" fontId="17" fillId="2" borderId="11" xfId="3" applyNumberFormat="1" applyFont="1" applyFill="1" applyBorder="1" applyAlignment="1" applyProtection="1">
      <alignment wrapText="1"/>
    </xf>
    <xf numFmtId="41" fontId="17" fillId="2" borderId="26" xfId="3" applyNumberFormat="1" applyFont="1" applyFill="1" applyBorder="1" applyProtection="1"/>
    <xf numFmtId="41" fontId="17" fillId="2" borderId="25" xfId="3" applyNumberFormat="1" applyFont="1" applyFill="1" applyBorder="1" applyProtection="1"/>
    <xf numFmtId="41" fontId="6" fillId="0" borderId="25" xfId="3" applyNumberFormat="1" applyFont="1" applyFill="1" applyBorder="1" applyProtection="1"/>
    <xf numFmtId="6" fontId="6" fillId="2" borderId="11" xfId="3" applyNumberFormat="1" applyFont="1" applyFill="1" applyBorder="1" applyProtection="1"/>
    <xf numFmtId="41" fontId="6" fillId="8" borderId="9" xfId="3" applyNumberFormat="1" applyFont="1" applyFill="1" applyBorder="1" applyAlignment="1" applyProtection="1">
      <alignment horizontal="left"/>
    </xf>
    <xf numFmtId="167" fontId="17" fillId="8" borderId="9" xfId="3" applyNumberFormat="1" applyFont="1" applyFill="1" applyBorder="1" applyProtection="1"/>
    <xf numFmtId="3" fontId="17" fillId="8" borderId="1" xfId="3" applyNumberFormat="1" applyFont="1" applyFill="1" applyBorder="1" applyProtection="1"/>
    <xf numFmtId="6" fontId="17" fillId="8" borderId="9" xfId="3" applyNumberFormat="1" applyFont="1" applyFill="1" applyBorder="1" applyProtection="1"/>
    <xf numFmtId="6" fontId="6" fillId="8" borderId="9" xfId="3" applyNumberFormat="1" applyFont="1" applyFill="1" applyBorder="1" applyProtection="1"/>
    <xf numFmtId="42" fontId="17" fillId="8" borderId="9" xfId="3" applyNumberFormat="1" applyFont="1" applyFill="1" applyBorder="1" applyProtection="1"/>
    <xf numFmtId="0" fontId="2" fillId="8" borderId="0" xfId="3" applyFont="1" applyFill="1" applyBorder="1"/>
    <xf numFmtId="0" fontId="4" fillId="8" borderId="0" xfId="3" applyFont="1" applyFill="1" applyBorder="1"/>
    <xf numFmtId="167" fontId="17" fillId="2" borderId="9" xfId="3" applyNumberFormat="1" applyFont="1" applyFill="1" applyBorder="1" applyProtection="1"/>
    <xf numFmtId="41" fontId="17" fillId="2" borderId="9" xfId="3" applyNumberFormat="1" applyFont="1" applyFill="1" applyBorder="1" applyProtection="1"/>
    <xf numFmtId="6" fontId="17" fillId="2" borderId="10" xfId="3" applyNumberFormat="1" applyFont="1" applyFill="1" applyBorder="1" applyProtection="1"/>
    <xf numFmtId="42" fontId="6" fillId="8" borderId="11" xfId="3" applyNumberFormat="1" applyFont="1" applyFill="1" applyBorder="1" applyProtection="1"/>
    <xf numFmtId="0" fontId="0" fillId="2" borderId="0" xfId="5" applyFont="1" applyFill="1" applyBorder="1"/>
    <xf numFmtId="0" fontId="3" fillId="2" borderId="0" xfId="5" quotePrefix="1" applyFont="1" applyFill="1" applyAlignment="1" applyProtection="1"/>
    <xf numFmtId="0" fontId="10" fillId="2" borderId="0" xfId="3" applyFont="1" applyFill="1" applyAlignment="1"/>
    <xf numFmtId="0" fontId="0" fillId="2" borderId="0" xfId="5" applyFont="1" applyFill="1"/>
    <xf numFmtId="0" fontId="11" fillId="2" borderId="0" xfId="5" applyFont="1" applyFill="1" applyAlignment="1" applyProtection="1"/>
    <xf numFmtId="0" fontId="15" fillId="2" borderId="0" xfId="5" applyFont="1" applyFill="1" applyBorder="1" applyProtection="1"/>
    <xf numFmtId="0" fontId="0" fillId="2" borderId="0" xfId="5" applyFont="1" applyFill="1" applyProtection="1"/>
    <xf numFmtId="0" fontId="15" fillId="2" borderId="38" xfId="3" applyFont="1" applyFill="1" applyBorder="1" applyAlignment="1">
      <alignment horizontal="center"/>
    </xf>
    <xf numFmtId="0" fontId="3" fillId="2" borderId="17" xfId="5" applyFont="1" applyFill="1" applyBorder="1" applyAlignment="1" applyProtection="1">
      <alignment horizontal="center"/>
    </xf>
    <xf numFmtId="0" fontId="14" fillId="6" borderId="17" xfId="3" applyFont="1" applyFill="1" applyBorder="1"/>
    <xf numFmtId="0" fontId="3" fillId="2" borderId="16" xfId="5" applyFont="1" applyFill="1" applyBorder="1" applyAlignment="1" applyProtection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14" fillId="6" borderId="16" xfId="3" quotePrefix="1" applyFont="1" applyFill="1" applyBorder="1" applyAlignment="1">
      <alignment horizontal="center"/>
    </xf>
    <xf numFmtId="0" fontId="3" fillId="2" borderId="26" xfId="5" applyFont="1" applyFill="1" applyBorder="1" applyAlignment="1" applyProtection="1">
      <alignment horizontal="center"/>
    </xf>
    <xf numFmtId="42" fontId="17" fillId="2" borderId="26" xfId="3" applyNumberFormat="1" applyFont="1" applyFill="1" applyBorder="1" applyProtection="1"/>
    <xf numFmtId="41" fontId="6" fillId="2" borderId="9" xfId="3" applyNumberFormat="1" applyFont="1" applyFill="1" applyBorder="1" applyAlignment="1" applyProtection="1"/>
    <xf numFmtId="0" fontId="15" fillId="2" borderId="0" xfId="3" applyFont="1" applyFill="1" applyBorder="1" applyAlignment="1" applyProtection="1">
      <alignment horizontal="center"/>
    </xf>
    <xf numFmtId="0" fontId="15" fillId="2" borderId="0" xfId="3" applyFont="1" applyFill="1" applyBorder="1" applyProtection="1"/>
    <xf numFmtId="0" fontId="15" fillId="11" borderId="0" xfId="3" applyFont="1" applyFill="1" applyBorder="1" applyProtection="1"/>
    <xf numFmtId="0" fontId="3" fillId="11" borderId="17" xfId="3" applyFont="1" applyFill="1" applyBorder="1" applyAlignment="1" applyProtection="1">
      <alignment vertical="center" wrapText="1"/>
    </xf>
    <xf numFmtId="0" fontId="3" fillId="11" borderId="0" xfId="3" applyFont="1" applyFill="1" applyBorder="1" applyProtection="1"/>
    <xf numFmtId="0" fontId="15" fillId="11" borderId="0" xfId="3" applyFont="1" applyFill="1" applyBorder="1" applyAlignment="1" applyProtection="1">
      <alignment horizontal="center"/>
    </xf>
    <xf numFmtId="0" fontId="3" fillId="2" borderId="0" xfId="3" applyFont="1" applyFill="1"/>
    <xf numFmtId="42" fontId="17" fillId="0" borderId="11" xfId="3" applyNumberFormat="1" applyFont="1" applyFill="1" applyBorder="1" applyProtection="1"/>
    <xf numFmtId="0" fontId="3" fillId="2" borderId="0" xfId="3" applyFont="1" applyFill="1" applyBorder="1" applyAlignment="1" applyProtection="1">
      <alignment horizontal="left"/>
    </xf>
    <xf numFmtId="0" fontId="17" fillId="2" borderId="0" xfId="3" applyFont="1" applyFill="1" applyBorder="1" applyAlignment="1" applyProtection="1">
      <alignment horizontal="left"/>
    </xf>
    <xf numFmtId="0" fontId="15" fillId="2" borderId="15" xfId="3" applyFont="1" applyFill="1" applyBorder="1" applyAlignment="1">
      <alignment horizontal="center"/>
    </xf>
    <xf numFmtId="42" fontId="17" fillId="2" borderId="17" xfId="3" applyNumberFormat="1" applyFont="1" applyFill="1" applyBorder="1" applyProtection="1"/>
    <xf numFmtId="0" fontId="15" fillId="2" borderId="8" xfId="3" applyFont="1" applyFill="1" applyBorder="1" applyAlignment="1"/>
    <xf numFmtId="0" fontId="15" fillId="2" borderId="9" xfId="3" applyFont="1" applyFill="1" applyBorder="1" applyAlignment="1"/>
    <xf numFmtId="41" fontId="17" fillId="2" borderId="15" xfId="3" applyNumberFormat="1" applyFont="1" applyFill="1" applyBorder="1" applyProtection="1"/>
    <xf numFmtId="41" fontId="17" fillId="2" borderId="17" xfId="3" applyNumberFormat="1" applyFont="1" applyFill="1" applyBorder="1" applyProtection="1"/>
    <xf numFmtId="41" fontId="17" fillId="0" borderId="26" xfId="3" applyNumberFormat="1" applyFont="1" applyFill="1" applyBorder="1" applyProtection="1"/>
    <xf numFmtId="0" fontId="17" fillId="2" borderId="0" xfId="3" applyFont="1" applyFill="1" applyBorder="1" applyAlignment="1" applyProtection="1"/>
    <xf numFmtId="41" fontId="8" fillId="2" borderId="15" xfId="3" applyNumberFormat="1" applyFont="1" applyFill="1" applyBorder="1" applyAlignment="1" applyProtection="1">
      <alignment horizontal="center"/>
    </xf>
    <xf numFmtId="41" fontId="2" fillId="2" borderId="15" xfId="3" applyNumberFormat="1" applyFont="1" applyFill="1" applyBorder="1" applyAlignment="1">
      <alignment horizontal="center"/>
    </xf>
    <xf numFmtId="41" fontId="2" fillId="2" borderId="15" xfId="3" applyNumberFormat="1" applyFont="1" applyFill="1" applyBorder="1" applyProtection="1"/>
    <xf numFmtId="41" fontId="17" fillId="2" borderId="15" xfId="3" applyNumberFormat="1" applyFont="1" applyFill="1" applyBorder="1"/>
    <xf numFmtId="41" fontId="2" fillId="2" borderId="11" xfId="3" applyNumberFormat="1" applyFont="1" applyFill="1" applyBorder="1"/>
    <xf numFmtId="41" fontId="17" fillId="2" borderId="11" xfId="3" applyNumberFormat="1" applyFont="1" applyFill="1" applyBorder="1"/>
    <xf numFmtId="41" fontId="17" fillId="0" borderId="11" xfId="3" applyNumberFormat="1" applyFont="1" applyFill="1" applyBorder="1" applyProtection="1"/>
    <xf numFmtId="0" fontId="15" fillId="2" borderId="0" xfId="3" applyFont="1" applyFill="1" applyBorder="1" applyAlignment="1" applyProtection="1"/>
    <xf numFmtId="0" fontId="17" fillId="2" borderId="8" xfId="3" applyFont="1" applyFill="1" applyBorder="1" applyAlignment="1" applyProtection="1">
      <alignment horizontal="center"/>
    </xf>
    <xf numFmtId="0" fontId="17" fillId="2" borderId="10" xfId="3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left"/>
    </xf>
    <xf numFmtId="0" fontId="17" fillId="2" borderId="0" xfId="3" applyFont="1" applyFill="1" applyBorder="1" applyProtection="1"/>
    <xf numFmtId="0" fontId="2" fillId="2" borderId="0" xfId="3" applyFont="1" applyFill="1" applyAlignment="1">
      <alignment horizontal="center"/>
    </xf>
    <xf numFmtId="0" fontId="2" fillId="12" borderId="0" xfId="3" applyFont="1" applyFill="1" applyBorder="1" applyAlignment="1">
      <alignment horizontal="center"/>
    </xf>
    <xf numFmtId="0" fontId="15" fillId="2" borderId="0" xfId="3" quotePrefix="1" applyFont="1" applyFill="1" applyBorder="1" applyAlignment="1" applyProtection="1">
      <alignment horizontal="center"/>
    </xf>
    <xf numFmtId="0" fontId="4" fillId="2" borderId="0" xfId="3" applyFont="1" applyFill="1" applyAlignment="1">
      <alignment horizontal="center"/>
    </xf>
    <xf numFmtId="42" fontId="2" fillId="2" borderId="11" xfId="3" applyNumberFormat="1" applyFont="1" applyFill="1" applyBorder="1"/>
    <xf numFmtId="0" fontId="17" fillId="2" borderId="11" xfId="3" applyFont="1" applyFill="1" applyBorder="1" applyAlignment="1" applyProtection="1"/>
    <xf numFmtId="0" fontId="9" fillId="2" borderId="0" xfId="3" applyFont="1" applyFill="1"/>
    <xf numFmtId="0" fontId="18" fillId="2" borderId="0" xfId="3" applyFont="1" applyFill="1"/>
    <xf numFmtId="42" fontId="6" fillId="0" borderId="11" xfId="3" applyNumberFormat="1" applyFont="1" applyFill="1" applyBorder="1" applyAlignment="1" applyProtection="1">
      <alignment horizontal="right"/>
    </xf>
    <xf numFmtId="42" fontId="15" fillId="2" borderId="11" xfId="3" applyNumberFormat="1" applyFont="1" applyFill="1" applyBorder="1"/>
    <xf numFmtId="0" fontId="15" fillId="2" borderId="0" xfId="3" applyFont="1" applyFill="1" applyProtection="1"/>
    <xf numFmtId="0" fontId="0" fillId="2" borderId="0" xfId="3" applyFont="1" applyFill="1" applyBorder="1" applyProtection="1"/>
    <xf numFmtId="0" fontId="0" fillId="11" borderId="0" xfId="3" applyFont="1" applyFill="1" applyBorder="1" applyProtection="1"/>
    <xf numFmtId="0" fontId="15" fillId="2" borderId="8" xfId="3" applyFont="1" applyFill="1" applyBorder="1" applyAlignment="1">
      <alignment horizontal="center"/>
    </xf>
    <xf numFmtId="0" fontId="15" fillId="11" borderId="8" xfId="3" applyFont="1" applyFill="1" applyBorder="1" applyAlignment="1" applyProtection="1">
      <alignment vertical="center" wrapText="1"/>
    </xf>
    <xf numFmtId="0" fontId="3" fillId="11" borderId="12" xfId="3" applyFont="1" applyFill="1" applyBorder="1" applyAlignment="1" applyProtection="1">
      <alignment horizontal="center" vertical="center" wrapText="1"/>
    </xf>
    <xf numFmtId="0" fontId="3" fillId="11" borderId="17" xfId="3" applyFont="1" applyFill="1" applyBorder="1" applyAlignment="1" applyProtection="1">
      <alignment horizontal="center" vertical="center" wrapText="1"/>
    </xf>
    <xf numFmtId="0" fontId="3" fillId="11" borderId="12" xfId="3" applyFont="1" applyFill="1" applyBorder="1" applyAlignment="1" applyProtection="1">
      <alignment vertical="center" wrapText="1"/>
    </xf>
    <xf numFmtId="0" fontId="3" fillId="11" borderId="20" xfId="3" applyFont="1" applyFill="1" applyBorder="1" applyAlignment="1" applyProtection="1">
      <alignment horizontal="center" vertical="center" wrapText="1"/>
    </xf>
    <xf numFmtId="0" fontId="3" fillId="11" borderId="20" xfId="3" applyFont="1" applyFill="1" applyBorder="1" applyAlignment="1" applyProtection="1">
      <alignment vertical="center" wrapText="1"/>
    </xf>
    <xf numFmtId="0" fontId="0" fillId="2" borderId="1" xfId="3" applyFont="1" applyFill="1" applyBorder="1" applyProtection="1"/>
    <xf numFmtId="0" fontId="8" fillId="2" borderId="1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vertical="center" wrapText="1"/>
    </xf>
    <xf numFmtId="42" fontId="8" fillId="2" borderId="11" xfId="3" applyNumberFormat="1" applyFont="1" applyFill="1" applyBorder="1" applyProtection="1"/>
    <xf numFmtId="10" fontId="17" fillId="2" borderId="17" xfId="4" applyNumberFormat="1" applyFont="1" applyFill="1" applyBorder="1" applyProtection="1"/>
    <xf numFmtId="0" fontId="15" fillId="9" borderId="8" xfId="3" applyFont="1" applyFill="1" applyBorder="1" applyAlignment="1"/>
    <xf numFmtId="0" fontId="3" fillId="13" borderId="8" xfId="3" applyFont="1" applyFill="1" applyBorder="1" applyAlignment="1" applyProtection="1">
      <alignment vertical="center" wrapText="1"/>
    </xf>
    <xf numFmtId="42" fontId="17" fillId="9" borderId="17" xfId="3" applyNumberFormat="1" applyFont="1" applyFill="1" applyBorder="1" applyProtection="1"/>
    <xf numFmtId="42" fontId="17" fillId="2" borderId="11" xfId="3" applyNumberFormat="1" applyFont="1" applyFill="1" applyBorder="1"/>
    <xf numFmtId="37" fontId="15" fillId="9" borderId="11" xfId="3" applyNumberFormat="1" applyFont="1" applyFill="1" applyBorder="1" applyProtection="1"/>
    <xf numFmtId="42" fontId="17" fillId="9" borderId="16" xfId="3" applyNumberFormat="1" applyFont="1" applyFill="1" applyBorder="1" applyProtection="1"/>
    <xf numFmtId="42" fontId="17" fillId="11" borderId="8" xfId="3" applyNumberFormat="1" applyFont="1" applyFill="1" applyBorder="1" applyAlignment="1" applyProtection="1">
      <alignment wrapText="1"/>
    </xf>
    <xf numFmtId="42" fontId="8" fillId="0" borderId="11" xfId="3" applyNumberFormat="1" applyFont="1" applyFill="1" applyBorder="1" applyProtection="1"/>
    <xf numFmtId="41" fontId="17" fillId="9" borderId="11" xfId="3" applyNumberFormat="1" applyFont="1" applyFill="1" applyBorder="1" applyProtection="1"/>
    <xf numFmtId="0" fontId="15" fillId="9" borderId="10" xfId="3" applyFont="1" applyFill="1" applyBorder="1" applyAlignment="1"/>
    <xf numFmtId="42" fontId="9" fillId="8" borderId="2" xfId="3" applyNumberFormat="1" applyFont="1" applyFill="1" applyBorder="1" applyAlignment="1" applyProtection="1"/>
    <xf numFmtId="42" fontId="9" fillId="8" borderId="0" xfId="3" applyNumberFormat="1" applyFont="1" applyFill="1" applyBorder="1" applyAlignment="1" applyProtection="1"/>
    <xf numFmtId="41" fontId="17" fillId="8" borderId="0" xfId="3" applyNumberFormat="1" applyFont="1" applyFill="1" applyBorder="1" applyProtection="1"/>
    <xf numFmtId="0" fontId="15" fillId="8" borderId="0" xfId="3" applyFont="1" applyFill="1" applyBorder="1" applyAlignment="1"/>
    <xf numFmtId="0" fontId="2" fillId="8" borderId="0" xfId="3" applyFont="1" applyFill="1"/>
    <xf numFmtId="41" fontId="2" fillId="8" borderId="0" xfId="3" applyNumberFormat="1" applyFont="1" applyFill="1" applyBorder="1"/>
    <xf numFmtId="0" fontId="4" fillId="8" borderId="0" xfId="3" applyFont="1" applyFill="1"/>
    <xf numFmtId="0" fontId="3" fillId="8" borderId="0" xfId="5" applyFont="1" applyFill="1" applyAlignment="1" applyProtection="1"/>
    <xf numFmtId="0" fontId="3" fillId="8" borderId="0" xfId="5" applyFont="1" applyFill="1" applyAlignment="1" applyProtection="1">
      <alignment horizontal="center"/>
    </xf>
    <xf numFmtId="0" fontId="19" fillId="2" borderId="0" xfId="3" applyFont="1" applyFill="1" applyBorder="1" applyAlignment="1" applyProtection="1">
      <alignment horizontal="center"/>
    </xf>
    <xf numFmtId="0" fontId="19" fillId="2" borderId="0" xfId="3" applyFont="1" applyFill="1" applyProtection="1"/>
    <xf numFmtId="0" fontId="20" fillId="2" borderId="0" xfId="3" quotePrefix="1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0" fontId="20" fillId="6" borderId="0" xfId="3" applyFont="1" applyFill="1" applyBorder="1" applyAlignment="1">
      <alignment horizontal="center" wrapText="1"/>
    </xf>
    <xf numFmtId="0" fontId="18" fillId="2" borderId="0" xfId="3" applyFont="1" applyFill="1" applyBorder="1"/>
    <xf numFmtId="0" fontId="20" fillId="2" borderId="0" xfId="3" applyFont="1" applyFill="1" applyBorder="1" applyAlignment="1" applyProtection="1">
      <alignment horizontal="center" wrapText="1"/>
    </xf>
    <xf numFmtId="0" fontId="21" fillId="2" borderId="0" xfId="3" applyFont="1" applyFill="1" applyBorder="1" applyProtection="1"/>
    <xf numFmtId="0" fontId="22" fillId="2" borderId="0" xfId="3" applyFont="1" applyFill="1" applyProtection="1"/>
    <xf numFmtId="0" fontId="23" fillId="2" borderId="0" xfId="3" applyFont="1" applyFill="1" applyProtection="1"/>
    <xf numFmtId="0" fontId="22" fillId="2" borderId="0" xfId="3" applyFont="1" applyFill="1" applyBorder="1" applyProtection="1"/>
    <xf numFmtId="42" fontId="24" fillId="8" borderId="0" xfId="7" applyNumberFormat="1" applyFont="1" applyFill="1" applyBorder="1" applyProtection="1"/>
    <xf numFmtId="0" fontId="15" fillId="0" borderId="0" xfId="3" applyFont="1" applyFill="1" applyBorder="1" applyProtection="1"/>
    <xf numFmtId="0" fontId="25" fillId="2" borderId="0" xfId="3" quotePrefix="1" applyFont="1" applyFill="1" applyBorder="1"/>
    <xf numFmtId="6" fontId="24" fillId="8" borderId="0" xfId="7" applyNumberFormat="1" applyFont="1" applyFill="1" applyBorder="1" applyProtection="1"/>
    <xf numFmtId="38" fontId="24" fillId="8" borderId="0" xfId="7" applyNumberFormat="1" applyFont="1" applyFill="1" applyBorder="1" applyProtection="1"/>
    <xf numFmtId="38" fontId="24" fillId="8" borderId="0" xfId="8" applyNumberFormat="1" applyFont="1" applyFill="1" applyBorder="1" applyProtection="1"/>
    <xf numFmtId="42" fontId="26" fillId="8" borderId="11" xfId="7" applyNumberFormat="1" applyFont="1" applyFill="1" applyBorder="1" applyProtection="1"/>
    <xf numFmtId="42" fontId="26" fillId="5" borderId="11" xfId="7" applyNumberFormat="1" applyFont="1" applyFill="1" applyBorder="1" applyProtection="1"/>
    <xf numFmtId="41" fontId="26" fillId="8" borderId="11" xfId="7" applyNumberFormat="1" applyFont="1" applyFill="1" applyBorder="1" applyProtection="1"/>
    <xf numFmtId="41" fontId="26" fillId="5" borderId="11" xfId="7" applyNumberFormat="1" applyFont="1" applyFill="1" applyBorder="1" applyProtection="1"/>
    <xf numFmtId="41" fontId="26" fillId="8" borderId="11" xfId="8" applyNumberFormat="1" applyFont="1" applyFill="1" applyBorder="1" applyProtection="1"/>
    <xf numFmtId="41" fontId="26" fillId="5" borderId="11" xfId="8" applyNumberFormat="1" applyFont="1" applyFill="1" applyBorder="1" applyProtection="1"/>
    <xf numFmtId="0" fontId="28" fillId="2" borderId="0" xfId="3" quotePrefix="1" applyFont="1" applyFill="1" applyBorder="1"/>
    <xf numFmtId="0" fontId="21" fillId="2" borderId="0" xfId="3" applyFont="1" applyFill="1" applyBorder="1" applyAlignment="1" applyProtection="1">
      <alignment wrapText="1"/>
    </xf>
    <xf numFmtId="0" fontId="29" fillId="2" borderId="0" xfId="3" applyFont="1" applyFill="1" applyBorder="1" applyAlignment="1" applyProtection="1">
      <alignment wrapText="1"/>
    </xf>
    <xf numFmtId="0" fontId="17" fillId="8" borderId="0" xfId="3" applyFont="1" applyFill="1" applyBorder="1" applyProtection="1"/>
    <xf numFmtId="0" fontId="17" fillId="0" borderId="0" xfId="3" applyFont="1" applyFill="1" applyBorder="1" applyProtection="1"/>
    <xf numFmtId="42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>
      <alignment horizontal="left"/>
    </xf>
    <xf numFmtId="0" fontId="22" fillId="2" borderId="0" xfId="3" applyFont="1" applyFill="1" applyAlignment="1" applyProtection="1">
      <alignment horizontal="left"/>
    </xf>
    <xf numFmtId="38" fontId="17" fillId="8" borderId="0" xfId="3" applyNumberFormat="1" applyFont="1" applyFill="1" applyBorder="1" applyProtection="1"/>
    <xf numFmtId="38" fontId="17" fillId="8" borderId="0" xfId="8" applyNumberFormat="1" applyFont="1" applyFill="1" applyBorder="1" applyProtection="1"/>
    <xf numFmtId="38" fontId="30" fillId="8" borderId="0" xfId="8" applyNumberFormat="1" applyFont="1" applyFill="1" applyBorder="1" applyProtection="1"/>
    <xf numFmtId="41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/>
    <xf numFmtId="0" fontId="28" fillId="2" borderId="0" xfId="3" applyFont="1" applyFill="1" applyAlignment="1" applyProtection="1">
      <alignment horizontal="right"/>
    </xf>
    <xf numFmtId="38" fontId="26" fillId="8" borderId="0" xfId="8" applyNumberFormat="1" applyFont="1" applyFill="1" applyBorder="1" applyProtection="1"/>
    <xf numFmtId="0" fontId="22" fillId="2" borderId="0" xfId="3" applyFont="1" applyFill="1"/>
    <xf numFmtId="6" fontId="26" fillId="8" borderId="11" xfId="7" applyNumberFormat="1" applyFont="1" applyFill="1" applyBorder="1" applyProtection="1"/>
    <xf numFmtId="6" fontId="24" fillId="5" borderId="11" xfId="7" applyNumberFormat="1" applyFont="1" applyFill="1" applyBorder="1" applyProtection="1"/>
    <xf numFmtId="0" fontId="26" fillId="8" borderId="0" xfId="3" applyFont="1" applyFill="1" applyBorder="1" applyProtection="1"/>
    <xf numFmtId="3" fontId="26" fillId="8" borderId="11" xfId="3" applyNumberFormat="1" applyFont="1" applyFill="1" applyBorder="1" applyProtection="1"/>
    <xf numFmtId="3" fontId="26" fillId="0" borderId="11" xfId="3" applyNumberFormat="1" applyFont="1" applyFill="1" applyBorder="1" applyProtection="1"/>
    <xf numFmtId="38" fontId="24" fillId="5" borderId="11" xfId="7" applyNumberFormat="1" applyFont="1" applyFill="1" applyBorder="1" applyProtection="1"/>
    <xf numFmtId="2" fontId="31" fillId="8" borderId="0" xfId="7" applyNumberFormat="1" applyFont="1" applyFill="1" applyBorder="1" applyProtection="1"/>
    <xf numFmtId="2" fontId="24" fillId="8" borderId="0" xfId="7" applyNumberFormat="1" applyFont="1" applyFill="1" applyBorder="1" applyProtection="1"/>
    <xf numFmtId="2" fontId="26" fillId="8" borderId="11" xfId="7" applyNumberFormat="1" applyFont="1" applyFill="1" applyBorder="1" applyProtection="1"/>
    <xf numFmtId="2" fontId="24" fillId="8" borderId="11" xfId="7" applyNumberFormat="1" applyFont="1" applyFill="1" applyBorder="1" applyProtection="1"/>
    <xf numFmtId="44" fontId="24" fillId="8" borderId="0" xfId="7" applyNumberFormat="1" applyFont="1" applyFill="1" applyBorder="1" applyProtection="1"/>
    <xf numFmtId="44" fontId="24" fillId="8" borderId="11" xfId="7" applyNumberFormat="1" applyFont="1" applyFill="1" applyBorder="1" applyProtection="1"/>
    <xf numFmtId="44" fontId="24" fillId="5" borderId="11" xfId="7" applyNumberFormat="1" applyFont="1" applyFill="1" applyBorder="1" applyProtection="1"/>
    <xf numFmtId="44" fontId="25" fillId="2" borderId="0" xfId="3" quotePrefix="1" applyNumberFormat="1" applyFont="1" applyFill="1" applyBorder="1"/>
    <xf numFmtId="44" fontId="24" fillId="8" borderId="0" xfId="8" applyNumberFormat="1" applyFont="1" applyFill="1" applyBorder="1" applyProtection="1"/>
    <xf numFmtId="42" fontId="15" fillId="0" borderId="0" xfId="3" applyNumberFormat="1" applyFont="1" applyFill="1" applyBorder="1" applyProtection="1"/>
    <xf numFmtId="37" fontId="15" fillId="0" borderId="0" xfId="3" applyNumberFormat="1" applyFont="1" applyFill="1" applyBorder="1" applyProtection="1"/>
    <xf numFmtId="42" fontId="6" fillId="8" borderId="0" xfId="3" applyNumberFormat="1" applyFont="1" applyFill="1" applyBorder="1" applyProtection="1"/>
    <xf numFmtId="9" fontId="6" fillId="8" borderId="44" xfId="4" applyFont="1" applyFill="1" applyBorder="1" applyProtection="1"/>
    <xf numFmtId="0" fontId="2" fillId="2" borderId="44" xfId="3" applyFont="1" applyFill="1" applyBorder="1"/>
    <xf numFmtId="39" fontId="8" fillId="2" borderId="26" xfId="3" applyNumberFormat="1" applyFont="1" applyFill="1" applyBorder="1" applyProtection="1"/>
    <xf numFmtId="0" fontId="3" fillId="6" borderId="10" xfId="3" quotePrefix="1" applyFont="1" applyFill="1" applyBorder="1" applyAlignment="1">
      <alignment horizontal="center" wrapText="1"/>
    </xf>
    <xf numFmtId="41" fontId="9" fillId="2" borderId="11" xfId="3" applyNumberFormat="1" applyFont="1" applyFill="1" applyBorder="1" applyAlignment="1" applyProtection="1"/>
    <xf numFmtId="0" fontId="5" fillId="2" borderId="8" xfId="3" applyFont="1" applyFill="1" applyBorder="1" applyAlignment="1" applyProtection="1">
      <alignment vertical="center"/>
      <protection locked="0"/>
    </xf>
    <xf numFmtId="0" fontId="5" fillId="2" borderId="10" xfId="3" applyFont="1" applyFill="1" applyBorder="1" applyAlignment="1" applyProtection="1">
      <alignment vertical="center"/>
      <protection locked="0"/>
    </xf>
    <xf numFmtId="0" fontId="17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17" fillId="0" borderId="0" xfId="0" applyFont="1" applyProtection="1"/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38" fillId="0" borderId="48" xfId="0" applyFont="1" applyBorder="1" applyProtection="1"/>
    <xf numFmtId="0" fontId="39" fillId="0" borderId="49" xfId="0" applyFont="1" applyBorder="1" applyProtection="1"/>
    <xf numFmtId="0" fontId="40" fillId="0" borderId="50" xfId="0" applyFont="1" applyBorder="1" applyProtection="1"/>
    <xf numFmtId="0" fontId="40" fillId="0" borderId="50" xfId="0" applyFont="1" applyFill="1" applyBorder="1" applyAlignment="1" applyProtection="1"/>
    <xf numFmtId="0" fontId="36" fillId="0" borderId="50" xfId="0" applyFont="1" applyFill="1" applyBorder="1" applyAlignment="1" applyProtection="1">
      <alignment horizontal="center"/>
    </xf>
    <xf numFmtId="0" fontId="40" fillId="0" borderId="50" xfId="0" applyFont="1" applyBorder="1" applyAlignment="1" applyProtection="1"/>
    <xf numFmtId="0" fontId="40" fillId="0" borderId="53" xfId="0" applyFont="1" applyBorder="1" applyProtection="1"/>
    <xf numFmtId="0" fontId="40" fillId="0" borderId="0" xfId="0" applyFont="1" applyBorder="1" applyProtection="1"/>
    <xf numFmtId="0" fontId="41" fillId="0" borderId="0" xfId="0" applyFont="1" applyBorder="1" applyProtection="1"/>
    <xf numFmtId="44" fontId="40" fillId="0" borderId="0" xfId="1" applyFont="1" applyBorder="1" applyAlignment="1" applyProtection="1"/>
    <xf numFmtId="0" fontId="36" fillId="0" borderId="53" xfId="0" applyFont="1" applyBorder="1" applyProtection="1"/>
    <xf numFmtId="0" fontId="40" fillId="0" borderId="56" xfId="0" applyFont="1" applyBorder="1" applyProtection="1"/>
    <xf numFmtId="0" fontId="40" fillId="0" borderId="48" xfId="0" applyFont="1" applyBorder="1" applyProtection="1"/>
    <xf numFmtId="0" fontId="39" fillId="0" borderId="49" xfId="0" applyFont="1" applyFill="1" applyBorder="1" applyAlignment="1" applyProtection="1"/>
    <xf numFmtId="0" fontId="40" fillId="0" borderId="53" xfId="0" applyFont="1" applyFill="1" applyBorder="1" applyAlignment="1" applyProtection="1"/>
    <xf numFmtId="0" fontId="40" fillId="0" borderId="0" xfId="0" applyFont="1" applyFill="1" applyBorder="1" applyAlignment="1" applyProtection="1"/>
    <xf numFmtId="0" fontId="40" fillId="0" borderId="53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44" fontId="40" fillId="0" borderId="0" xfId="1" applyFont="1" applyFill="1" applyBorder="1" applyAlignment="1" applyProtection="1">
      <alignment horizontal="center" wrapText="1"/>
      <protection locked="0"/>
    </xf>
    <xf numFmtId="44" fontId="40" fillId="0" borderId="0" xfId="1" applyFont="1" applyFill="1" applyBorder="1" applyAlignment="1" applyProtection="1">
      <alignment wrapText="1"/>
    </xf>
    <xf numFmtId="0" fontId="38" fillId="0" borderId="49" xfId="0" applyFont="1" applyBorder="1" applyProtection="1"/>
    <xf numFmtId="0" fontId="38" fillId="0" borderId="50" xfId="0" applyFont="1" applyBorder="1" applyProtection="1"/>
    <xf numFmtId="0" fontId="38" fillId="0" borderId="53" xfId="0" applyFont="1" applyBorder="1" applyProtection="1"/>
    <xf numFmtId="0" fontId="38" fillId="0" borderId="0" xfId="0" applyFont="1" applyBorder="1" applyProtection="1"/>
    <xf numFmtId="0" fontId="38" fillId="0" borderId="45" xfId="0" applyFont="1" applyBorder="1" applyProtection="1"/>
    <xf numFmtId="0" fontId="38" fillId="0" borderId="0" xfId="0" applyFont="1" applyBorder="1" applyAlignment="1" applyProtection="1">
      <alignment horizontal="left"/>
    </xf>
    <xf numFmtId="0" fontId="38" fillId="0" borderId="56" xfId="0" applyFont="1" applyBorder="1" applyProtection="1"/>
    <xf numFmtId="0" fontId="38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vertical="top"/>
    </xf>
    <xf numFmtId="0" fontId="41" fillId="0" borderId="0" xfId="0" applyFont="1" applyBorder="1" applyAlignment="1" applyProtection="1">
      <alignment vertical="top"/>
    </xf>
    <xf numFmtId="0" fontId="38" fillId="0" borderId="0" xfId="0" applyFont="1" applyProtection="1"/>
    <xf numFmtId="0" fontId="42" fillId="0" borderId="0" xfId="0" applyFont="1" applyBorder="1" applyAlignment="1" applyProtection="1">
      <alignment horizontal="center" vertical="top" wrapText="1"/>
    </xf>
    <xf numFmtId="0" fontId="44" fillId="0" borderId="0" xfId="0" applyFont="1" applyAlignment="1" applyProtection="1">
      <alignment horizontal="right"/>
    </xf>
    <xf numFmtId="0" fontId="40" fillId="0" borderId="0" xfId="0" applyFont="1" applyProtection="1"/>
    <xf numFmtId="0" fontId="2" fillId="2" borderId="10" xfId="3" applyFont="1" applyFill="1" applyBorder="1"/>
    <xf numFmtId="44" fontId="40" fillId="14" borderId="45" xfId="1" applyFont="1" applyFill="1" applyBorder="1" applyAlignment="1" applyProtection="1">
      <alignment wrapText="1"/>
      <protection locked="0"/>
    </xf>
    <xf numFmtId="170" fontId="36" fillId="0" borderId="0" xfId="0" applyNumberFormat="1" applyFont="1" applyFill="1" applyBorder="1" applyAlignment="1" applyProtection="1">
      <alignment horizontal="center" wrapText="1"/>
    </xf>
    <xf numFmtId="0" fontId="34" fillId="0" borderId="50" xfId="0" applyFont="1" applyBorder="1" applyAlignment="1" applyProtection="1">
      <alignment horizontal="center" wrapText="1"/>
    </xf>
    <xf numFmtId="44" fontId="36" fillId="0" borderId="0" xfId="1" applyFont="1" applyBorder="1" applyAlignment="1" applyProtection="1">
      <alignment horizontal="center" wrapText="1"/>
    </xf>
    <xf numFmtId="44" fontId="0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49" fontId="40" fillId="14" borderId="0" xfId="0" applyNumberFormat="1" applyFont="1" applyFill="1" applyBorder="1" applyAlignment="1" applyProtection="1">
      <alignment horizontal="center" wrapText="1"/>
      <protection locked="0"/>
    </xf>
    <xf numFmtId="49" fontId="42" fillId="0" borderId="48" xfId="0" applyNumberFormat="1" applyFont="1" applyFill="1" applyBorder="1" applyAlignment="1" applyProtection="1">
      <alignment horizontal="center" vertical="top" wrapText="1"/>
    </xf>
    <xf numFmtId="42" fontId="1" fillId="0" borderId="0" xfId="1" applyNumberFormat="1" applyFont="1" applyFill="1" applyBorder="1" applyAlignment="1" applyProtection="1">
      <alignment wrapText="1"/>
      <protection locked="0"/>
    </xf>
    <xf numFmtId="164" fontId="1" fillId="0" borderId="0" xfId="1" applyNumberFormat="1" applyFont="1" applyFill="1" applyBorder="1" applyAlignment="1" applyProtection="1">
      <alignment wrapText="1"/>
      <protection locked="0"/>
    </xf>
    <xf numFmtId="44" fontId="1" fillId="0" borderId="0" xfId="1" applyFont="1" applyFill="1" applyBorder="1" applyAlignment="1" applyProtection="1">
      <alignment wrapText="1"/>
      <protection locked="0"/>
    </xf>
    <xf numFmtId="44" fontId="40" fillId="0" borderId="0" xfId="1" applyFont="1" applyFill="1" applyBorder="1" applyAlignment="1" applyProtection="1">
      <alignment wrapText="1"/>
      <protection locked="0"/>
    </xf>
    <xf numFmtId="164" fontId="40" fillId="0" borderId="0" xfId="1" applyNumberFormat="1" applyFont="1" applyFill="1" applyBorder="1" applyAlignment="1" applyProtection="1">
      <alignment horizontal="center" wrapText="1"/>
      <protection locked="0"/>
    </xf>
    <xf numFmtId="0" fontId="17" fillId="0" borderId="46" xfId="0" applyFont="1" applyBorder="1" applyAlignment="1" applyProtection="1">
      <alignment wrapText="1"/>
    </xf>
    <xf numFmtId="0" fontId="0" fillId="0" borderId="0" xfId="0" applyBorder="1" applyProtection="1"/>
    <xf numFmtId="0" fontId="0" fillId="0" borderId="50" xfId="0" applyBorder="1" applyProtection="1"/>
    <xf numFmtId="0" fontId="0" fillId="0" borderId="52" xfId="0" applyBorder="1" applyProtection="1"/>
    <xf numFmtId="0" fontId="0" fillId="0" borderId="54" xfId="0" applyBorder="1" applyProtection="1"/>
    <xf numFmtId="0" fontId="0" fillId="0" borderId="48" xfId="0" applyBorder="1" applyProtection="1"/>
    <xf numFmtId="0" fontId="0" fillId="0" borderId="57" xfId="0" applyBorder="1" applyProtection="1"/>
    <xf numFmtId="44" fontId="40" fillId="0" borderId="45" xfId="1" applyFont="1" applyFill="1" applyBorder="1" applyAlignment="1" applyProtection="1"/>
    <xf numFmtId="44" fontId="40" fillId="14" borderId="45" xfId="1" applyFont="1" applyFill="1" applyBorder="1" applyAlignment="1" applyProtection="1">
      <protection locked="0"/>
    </xf>
    <xf numFmtId="44" fontId="40" fillId="14" borderId="47" xfId="1" applyFont="1" applyFill="1" applyBorder="1" applyAlignment="1" applyProtection="1">
      <protection locked="0"/>
    </xf>
    <xf numFmtId="44" fontId="40" fillId="0" borderId="0" xfId="1" applyFont="1" applyFill="1" applyBorder="1" applyAlignment="1" applyProtection="1"/>
    <xf numFmtId="44" fontId="36" fillId="0" borderId="62" xfId="1" applyFont="1" applyBorder="1" applyAlignment="1" applyProtection="1"/>
    <xf numFmtId="164" fontId="40" fillId="14" borderId="45" xfId="1" applyNumberFormat="1" applyFont="1" applyFill="1" applyBorder="1" applyAlignment="1" applyProtection="1">
      <protection locked="0"/>
    </xf>
    <xf numFmtId="44" fontId="40" fillId="14" borderId="47" xfId="1" applyFont="1" applyFill="1" applyBorder="1" applyAlignment="1" applyProtection="1">
      <alignment wrapText="1"/>
      <protection locked="0"/>
    </xf>
    <xf numFmtId="44" fontId="36" fillId="14" borderId="55" xfId="1" applyFont="1" applyFill="1" applyBorder="1" applyAlignment="1" applyProtection="1">
      <alignment wrapText="1"/>
      <protection locked="0"/>
    </xf>
    <xf numFmtId="0" fontId="0" fillId="0" borderId="63" xfId="0" applyBorder="1" applyProtection="1"/>
    <xf numFmtId="37" fontId="1" fillId="14" borderId="44" xfId="1" applyNumberFormat="1" applyFont="1" applyFill="1" applyBorder="1" applyAlignment="1" applyProtection="1">
      <alignment wrapText="1"/>
      <protection locked="0"/>
    </xf>
    <xf numFmtId="37" fontId="1" fillId="14" borderId="65" xfId="1" applyNumberFormat="1" applyFont="1" applyFill="1" applyBorder="1" applyAlignment="1" applyProtection="1">
      <alignment wrapText="1"/>
      <protection locked="0"/>
    </xf>
    <xf numFmtId="37" fontId="1" fillId="14" borderId="66" xfId="1" applyNumberFormat="1" applyFont="1" applyFill="1" applyBorder="1" applyAlignment="1" applyProtection="1">
      <alignment wrapText="1"/>
      <protection locked="0"/>
    </xf>
    <xf numFmtId="37" fontId="1" fillId="14" borderId="64" xfId="1" applyNumberFormat="1" applyFont="1" applyFill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 wrapText="1"/>
      <protection locked="0"/>
    </xf>
    <xf numFmtId="0" fontId="38" fillId="0" borderId="50" xfId="0" applyFont="1" applyFill="1" applyBorder="1" applyAlignment="1" applyProtection="1"/>
    <xf numFmtId="0" fontId="50" fillId="0" borderId="60" xfId="0" applyFont="1" applyFill="1" applyBorder="1" applyAlignment="1" applyProtection="1">
      <alignment horizontal="center" wrapText="1"/>
    </xf>
    <xf numFmtId="0" fontId="50" fillId="0" borderId="51" xfId="0" applyFont="1" applyFill="1" applyBorder="1" applyAlignment="1" applyProtection="1">
      <alignment horizontal="center" wrapText="1"/>
    </xf>
    <xf numFmtId="0" fontId="50" fillId="0" borderId="61" xfId="0" applyFont="1" applyFill="1" applyBorder="1" applyAlignment="1" applyProtection="1">
      <alignment horizontal="center" wrapText="1"/>
    </xf>
    <xf numFmtId="10" fontId="17" fillId="0" borderId="11" xfId="3" applyNumberFormat="1" applyFont="1" applyFill="1" applyBorder="1" applyProtection="1"/>
    <xf numFmtId="42" fontId="15" fillId="2" borderId="11" xfId="3" applyNumberFormat="1" applyFont="1" applyFill="1" applyBorder="1" applyProtection="1"/>
    <xf numFmtId="42" fontId="8" fillId="2" borderId="26" xfId="3" applyNumberFormat="1" applyFont="1" applyFill="1" applyBorder="1" applyProtection="1">
      <protection locked="0"/>
    </xf>
    <xf numFmtId="41" fontId="8" fillId="2" borderId="11" xfId="3" applyNumberFormat="1" applyFont="1" applyFill="1" applyBorder="1" applyProtection="1">
      <protection locked="0"/>
    </xf>
    <xf numFmtId="10" fontId="8" fillId="2" borderId="11" xfId="3" applyNumberFormat="1" applyFont="1" applyFill="1" applyBorder="1" applyProtection="1">
      <protection locked="0"/>
    </xf>
    <xf numFmtId="42" fontId="8" fillId="2" borderId="28" xfId="3" applyNumberFormat="1" applyFont="1" applyFill="1" applyBorder="1" applyProtection="1">
      <protection locked="0"/>
    </xf>
    <xf numFmtId="42" fontId="6" fillId="0" borderId="33" xfId="3" applyNumberFormat="1" applyFont="1" applyFill="1" applyBorder="1" applyAlignment="1" applyProtection="1">
      <protection locked="0"/>
    </xf>
    <xf numFmtId="10" fontId="8" fillId="2" borderId="13" xfId="3" applyNumberFormat="1" applyFont="1" applyFill="1" applyBorder="1" applyProtection="1">
      <protection locked="0"/>
    </xf>
    <xf numFmtId="10" fontId="8" fillId="2" borderId="31" xfId="3" applyNumberFormat="1" applyFont="1" applyFill="1" applyBorder="1" applyProtection="1">
      <protection locked="0"/>
    </xf>
    <xf numFmtId="41" fontId="8" fillId="2" borderId="32" xfId="3" applyNumberFormat="1" applyFont="1" applyFill="1" applyBorder="1" applyProtection="1">
      <protection locked="0"/>
    </xf>
    <xf numFmtId="10" fontId="8" fillId="2" borderId="26" xfId="3" applyNumberFormat="1" applyFont="1" applyFill="1" applyBorder="1" applyProtection="1">
      <protection locked="0"/>
    </xf>
    <xf numFmtId="41" fontId="8" fillId="2" borderId="29" xfId="3" applyNumberFormat="1" applyFont="1" applyFill="1" applyBorder="1" applyProtection="1">
      <protection locked="0"/>
    </xf>
    <xf numFmtId="41" fontId="8" fillId="0" borderId="17" xfId="3" applyNumberFormat="1" applyFont="1" applyFill="1" applyBorder="1" applyProtection="1">
      <protection locked="0"/>
    </xf>
    <xf numFmtId="42" fontId="6" fillId="0" borderId="11" xfId="3" applyNumberFormat="1" applyFont="1" applyFill="1" applyBorder="1" applyProtection="1">
      <protection locked="0"/>
    </xf>
    <xf numFmtId="37" fontId="15" fillId="2" borderId="9" xfId="3" applyNumberFormat="1" applyFont="1" applyFill="1" applyBorder="1" applyProtection="1">
      <protection locked="0"/>
    </xf>
    <xf numFmtId="9" fontId="6" fillId="8" borderId="1" xfId="2" applyFont="1" applyFill="1" applyBorder="1" applyProtection="1">
      <protection locked="0"/>
    </xf>
    <xf numFmtId="44" fontId="15" fillId="0" borderId="1" xfId="3" applyNumberFormat="1" applyFont="1" applyFill="1" applyBorder="1" applyProtection="1">
      <protection locked="0"/>
    </xf>
    <xf numFmtId="37" fontId="15" fillId="0" borderId="9" xfId="3" applyNumberFormat="1" applyFont="1" applyFill="1" applyBorder="1" applyProtection="1">
      <protection locked="0"/>
    </xf>
    <xf numFmtId="42" fontId="6" fillId="8" borderId="1" xfId="3" applyNumberFormat="1" applyFont="1" applyFill="1" applyBorder="1" applyProtection="1">
      <protection locked="0"/>
    </xf>
    <xf numFmtId="37" fontId="15" fillId="2" borderId="0" xfId="3" applyNumberFormat="1" applyFont="1" applyFill="1" applyBorder="1" applyProtection="1">
      <protection locked="0"/>
    </xf>
    <xf numFmtId="0" fontId="2" fillId="2" borderId="0" xfId="3" applyFont="1" applyFill="1" applyProtection="1">
      <protection locked="0"/>
    </xf>
    <xf numFmtId="0" fontId="4" fillId="2" borderId="0" xfId="3" applyFont="1" applyFill="1" applyProtection="1">
      <protection locked="0"/>
    </xf>
    <xf numFmtId="0" fontId="2" fillId="2" borderId="0" xfId="3" applyFont="1" applyFill="1" applyBorder="1" applyProtection="1">
      <protection locked="0"/>
    </xf>
    <xf numFmtId="0" fontId="2" fillId="0" borderId="0" xfId="3" applyFont="1" applyFill="1" applyProtection="1">
      <protection locked="0"/>
    </xf>
    <xf numFmtId="49" fontId="6" fillId="0" borderId="1" xfId="3" applyNumberFormat="1" applyFont="1" applyFill="1" applyBorder="1" applyAlignment="1" applyProtection="1">
      <alignment horizontal="left"/>
      <protection locked="0"/>
    </xf>
    <xf numFmtId="0" fontId="7" fillId="2" borderId="0" xfId="3" applyFont="1" applyFill="1" applyBorder="1" applyProtection="1">
      <protection locked="0"/>
    </xf>
    <xf numFmtId="0" fontId="8" fillId="2" borderId="0" xfId="3" applyFont="1" applyFill="1" applyProtection="1">
      <protection locked="0"/>
    </xf>
    <xf numFmtId="0" fontId="7" fillId="2" borderId="2" xfId="3" applyFont="1" applyFill="1" applyBorder="1" applyAlignment="1" applyProtection="1">
      <alignment horizontal="left"/>
      <protection locked="0"/>
    </xf>
    <xf numFmtId="0" fontId="8" fillId="2" borderId="0" xfId="3" applyFont="1" applyFill="1" applyBorder="1" applyProtection="1">
      <protection locked="0"/>
    </xf>
    <xf numFmtId="0" fontId="6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Alignment="1" applyProtection="1">
      <alignment horizontal="right"/>
      <protection locked="0"/>
    </xf>
    <xf numFmtId="0" fontId="6" fillId="3" borderId="1" xfId="3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horizontal="left"/>
      <protection locked="0"/>
    </xf>
    <xf numFmtId="0" fontId="9" fillId="2" borderId="0" xfId="3" applyFont="1" applyFill="1" applyAlignment="1" applyProtection="1">
      <alignment vertical="center"/>
      <protection locked="0"/>
    </xf>
    <xf numFmtId="1" fontId="6" fillId="4" borderId="0" xfId="3" applyNumberFormat="1" applyFont="1" applyFill="1" applyBorder="1" applyAlignment="1" applyProtection="1">
      <alignment horizontal="center" vertical="center"/>
      <protection locked="0"/>
    </xf>
    <xf numFmtId="14" fontId="7" fillId="2" borderId="1" xfId="3" applyNumberFormat="1" applyFont="1" applyFill="1" applyBorder="1" applyAlignment="1" applyProtection="1">
      <alignment horizontal="center"/>
      <protection locked="0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4" fontId="7" fillId="2" borderId="0" xfId="3" applyNumberFormat="1" applyFont="1" applyFill="1" applyBorder="1" applyAlignment="1" applyProtection="1">
      <alignment horizontal="center"/>
      <protection locked="0"/>
    </xf>
    <xf numFmtId="0" fontId="10" fillId="2" borderId="0" xfId="3" applyFont="1" applyFill="1" applyAlignment="1" applyProtection="1">
      <alignment horizontal="left"/>
      <protection locked="0"/>
    </xf>
    <xf numFmtId="0" fontId="11" fillId="0" borderId="0" xfId="3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vertical="top"/>
      <protection locked="0"/>
    </xf>
    <xf numFmtId="0" fontId="14" fillId="2" borderId="0" xfId="3" applyFont="1" applyFill="1" applyBorder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15" fillId="2" borderId="11" xfId="3" applyFont="1" applyFill="1" applyBorder="1" applyAlignment="1" applyProtection="1">
      <alignment horizontal="center"/>
      <protection locked="0"/>
    </xf>
    <xf numFmtId="0" fontId="15" fillId="2" borderId="13" xfId="3" applyFont="1" applyFill="1" applyBorder="1" applyAlignment="1" applyProtection="1">
      <alignment horizontal="center"/>
      <protection locked="0"/>
    </xf>
    <xf numFmtId="0" fontId="15" fillId="2" borderId="14" xfId="3" applyFont="1" applyFill="1" applyBorder="1" applyAlignment="1" applyProtection="1">
      <alignment horizontal="center"/>
      <protection locked="0"/>
    </xf>
    <xf numFmtId="0" fontId="14" fillId="6" borderId="16" xfId="3" applyFont="1" applyFill="1" applyBorder="1" applyProtection="1">
      <protection locked="0"/>
    </xf>
    <xf numFmtId="0" fontId="3" fillId="6" borderId="17" xfId="3" quotePrefix="1" applyFont="1" applyFill="1" applyBorder="1" applyAlignment="1" applyProtection="1">
      <alignment horizontal="center"/>
      <protection locked="0"/>
    </xf>
    <xf numFmtId="0" fontId="14" fillId="6" borderId="15" xfId="3" applyFont="1" applyFill="1" applyBorder="1" applyProtection="1">
      <protection locked="0"/>
    </xf>
    <xf numFmtId="0" fontId="14" fillId="6" borderId="2" xfId="3" applyFont="1" applyFill="1" applyBorder="1" applyProtection="1">
      <protection locked="0"/>
    </xf>
    <xf numFmtId="0" fontId="3" fillId="6" borderId="18" xfId="3" quotePrefix="1" applyFont="1" applyFill="1" applyBorder="1" applyAlignment="1" applyProtection="1">
      <alignment horizontal="center"/>
      <protection locked="0"/>
    </xf>
    <xf numFmtId="0" fontId="3" fillId="6" borderId="19" xfId="3" applyFont="1" applyFill="1" applyBorder="1" applyAlignment="1" applyProtection="1">
      <alignment horizontal="center" wrapText="1"/>
      <protection locked="0"/>
    </xf>
    <xf numFmtId="0" fontId="3" fillId="6" borderId="15" xfId="3" applyFont="1" applyFill="1" applyBorder="1" applyAlignment="1" applyProtection="1">
      <alignment horizontal="center" wrapText="1"/>
      <protection locked="0"/>
    </xf>
    <xf numFmtId="0" fontId="3" fillId="6" borderId="21" xfId="3" applyFont="1" applyFill="1" applyBorder="1" applyAlignment="1" applyProtection="1">
      <alignment horizontal="center" wrapText="1"/>
      <protection locked="0"/>
    </xf>
    <xf numFmtId="0" fontId="14" fillId="6" borderId="21" xfId="3" applyFont="1" applyFill="1" applyBorder="1" applyProtection="1">
      <protection locked="0"/>
    </xf>
    <xf numFmtId="0" fontId="14" fillId="6" borderId="0" xfId="3" applyFont="1" applyFill="1" applyBorder="1" applyProtection="1">
      <protection locked="0"/>
    </xf>
    <xf numFmtId="0" fontId="3" fillId="6" borderId="22" xfId="3" applyFont="1" applyFill="1" applyBorder="1" applyAlignment="1" applyProtection="1">
      <alignment horizontal="center"/>
      <protection locked="0"/>
    </xf>
    <xf numFmtId="0" fontId="3" fillId="6" borderId="23" xfId="3" applyFont="1" applyFill="1" applyBorder="1" applyAlignment="1" applyProtection="1">
      <alignment horizontal="center" wrapText="1"/>
      <protection locked="0"/>
    </xf>
    <xf numFmtId="0" fontId="14" fillId="6" borderId="21" xfId="3" applyFont="1" applyFill="1" applyBorder="1" applyAlignment="1" applyProtection="1">
      <alignment horizontal="center"/>
      <protection locked="0"/>
    </xf>
    <xf numFmtId="0" fontId="3" fillId="6" borderId="16" xfId="3" applyFont="1" applyFill="1" applyBorder="1" applyAlignment="1" applyProtection="1">
      <alignment horizontal="center"/>
      <protection locked="0"/>
    </xf>
    <xf numFmtId="0" fontId="3" fillId="6" borderId="23" xfId="3" applyFont="1" applyFill="1" applyBorder="1" applyAlignment="1" applyProtection="1">
      <alignment horizontal="center"/>
      <protection locked="0"/>
    </xf>
    <xf numFmtId="0" fontId="14" fillId="6" borderId="21" xfId="3" quotePrefix="1" applyFont="1" applyFill="1" applyBorder="1" applyAlignment="1" applyProtection="1">
      <alignment horizontal="center"/>
      <protection locked="0"/>
    </xf>
    <xf numFmtId="0" fontId="3" fillId="6" borderId="10" xfId="3" quotePrefix="1" applyFont="1" applyFill="1" applyBorder="1" applyAlignment="1" applyProtection="1">
      <alignment horizontal="center" wrapText="1"/>
      <protection locked="0"/>
    </xf>
    <xf numFmtId="0" fontId="3" fillId="6" borderId="26" xfId="3" applyFont="1" applyFill="1" applyBorder="1" applyAlignment="1" applyProtection="1">
      <alignment horizontal="center"/>
      <protection locked="0"/>
    </xf>
    <xf numFmtId="0" fontId="3" fillId="6" borderId="27" xfId="3" applyFont="1" applyFill="1" applyBorder="1" applyAlignment="1" applyProtection="1">
      <alignment horizontal="center"/>
      <protection locked="0"/>
    </xf>
    <xf numFmtId="0" fontId="3" fillId="6" borderId="28" xfId="3" applyFont="1" applyFill="1" applyBorder="1" applyAlignment="1" applyProtection="1">
      <alignment horizontal="center"/>
      <protection locked="0"/>
    </xf>
    <xf numFmtId="0" fontId="6" fillId="6" borderId="26" xfId="3" applyFont="1" applyFill="1" applyBorder="1" applyAlignment="1" applyProtection="1">
      <alignment horizontal="center"/>
      <protection locked="0"/>
    </xf>
    <xf numFmtId="0" fontId="8" fillId="2" borderId="10" xfId="3" applyFont="1" applyFill="1" applyBorder="1" applyAlignment="1" applyProtection="1">
      <protection locked="0"/>
    </xf>
    <xf numFmtId="0" fontId="16" fillId="2" borderId="0" xfId="3" applyFont="1" applyFill="1" applyProtection="1">
      <protection locked="0"/>
    </xf>
    <xf numFmtId="41" fontId="8" fillId="2" borderId="8" xfId="3" applyNumberFormat="1" applyFont="1" applyFill="1" applyBorder="1" applyAlignment="1" applyProtection="1">
      <protection locked="0"/>
    </xf>
    <xf numFmtId="41" fontId="9" fillId="2" borderId="8" xfId="3" applyNumberFormat="1" applyFont="1" applyFill="1" applyBorder="1" applyAlignment="1" applyProtection="1">
      <protection locked="0"/>
    </xf>
    <xf numFmtId="41" fontId="9" fillId="2" borderId="9" xfId="3" applyNumberFormat="1" applyFont="1" applyFill="1" applyBorder="1" applyAlignment="1" applyProtection="1">
      <protection locked="0"/>
    </xf>
    <xf numFmtId="41" fontId="9" fillId="2" borderId="11" xfId="3" applyNumberFormat="1" applyFont="1" applyFill="1" applyBorder="1" applyAlignment="1" applyProtection="1">
      <protection locked="0"/>
    </xf>
    <xf numFmtId="39" fontId="8" fillId="2" borderId="26" xfId="3" applyNumberFormat="1" applyFont="1" applyFill="1" applyBorder="1" applyProtection="1">
      <protection locked="0"/>
    </xf>
    <xf numFmtId="10" fontId="8" fillId="2" borderId="32" xfId="3" applyNumberFormat="1" applyFont="1" applyFill="1" applyBorder="1" applyProtection="1">
      <protection locked="0"/>
    </xf>
    <xf numFmtId="42" fontId="17" fillId="0" borderId="33" xfId="3" applyNumberFormat="1" applyFont="1" applyFill="1" applyBorder="1" applyAlignment="1" applyProtection="1">
      <protection locked="0"/>
    </xf>
    <xf numFmtId="0" fontId="4" fillId="0" borderId="0" xfId="3" applyFont="1" applyFill="1" applyProtection="1">
      <protection locked="0"/>
    </xf>
    <xf numFmtId="0" fontId="8" fillId="0" borderId="1" xfId="3" applyFont="1" applyFill="1" applyBorder="1" applyAlignment="1" applyProtection="1">
      <alignment horizontal="center" wrapText="1"/>
      <protection locked="0"/>
    </xf>
    <xf numFmtId="0" fontId="8" fillId="0" borderId="1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Protection="1"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Protection="1">
      <protection locked="0"/>
    </xf>
    <xf numFmtId="10" fontId="15" fillId="0" borderId="0" xfId="2" applyNumberFormat="1" applyFont="1" applyFill="1" applyBorder="1" applyProtection="1">
      <protection locked="0"/>
    </xf>
    <xf numFmtId="0" fontId="15" fillId="2" borderId="0" xfId="3" applyFont="1" applyFill="1" applyBorder="1" applyProtection="1">
      <protection locked="0"/>
    </xf>
    <xf numFmtId="41" fontId="9" fillId="2" borderId="0" xfId="3" applyNumberFormat="1" applyFont="1" applyFill="1" applyBorder="1" applyAlignment="1" applyProtection="1">
      <protection locked="0"/>
    </xf>
    <xf numFmtId="44" fontId="6" fillId="8" borderId="0" xfId="2" applyNumberFormat="1" applyFont="1" applyFill="1" applyBorder="1" applyProtection="1">
      <protection locked="0"/>
    </xf>
    <xf numFmtId="0" fontId="2" fillId="2" borderId="0" xfId="3" applyFill="1" applyAlignment="1" applyProtection="1">
      <alignment horizontal="right"/>
      <protection locked="0"/>
    </xf>
    <xf numFmtId="9" fontId="6" fillId="8" borderId="9" xfId="4" applyFont="1" applyFill="1" applyBorder="1" applyProtection="1">
      <protection locked="0"/>
    </xf>
    <xf numFmtId="0" fontId="2" fillId="2" borderId="1" xfId="3" applyFont="1" applyFill="1" applyBorder="1" applyProtection="1">
      <protection locked="0"/>
    </xf>
    <xf numFmtId="42" fontId="6" fillId="9" borderId="11" xfId="3" applyNumberFormat="1" applyFont="1" applyFill="1" applyBorder="1" applyProtection="1">
      <protection locked="0"/>
    </xf>
    <xf numFmtId="0" fontId="3" fillId="10" borderId="0" xfId="5" applyFont="1" applyFill="1" applyAlignment="1" applyProtection="1">
      <alignment horizontal="center"/>
      <protection locked="0"/>
    </xf>
    <xf numFmtId="0" fontId="2" fillId="10" borderId="0" xfId="3" applyFont="1" applyFill="1" applyProtection="1">
      <protection locked="0"/>
    </xf>
    <xf numFmtId="0" fontId="3" fillId="10" borderId="0" xfId="5" applyFont="1" applyFill="1" applyAlignment="1" applyProtection="1">
      <protection locked="0"/>
    </xf>
    <xf numFmtId="49" fontId="17" fillId="2" borderId="0" xfId="3" applyNumberFormat="1" applyFont="1" applyFill="1" applyBorder="1" applyAlignment="1" applyProtection="1">
      <protection locked="0"/>
    </xf>
    <xf numFmtId="0" fontId="4" fillId="2" borderId="0" xfId="3" applyFont="1" applyFill="1" applyBorder="1" applyProtection="1">
      <protection locked="0"/>
    </xf>
    <xf numFmtId="0" fontId="10" fillId="2" borderId="0" xfId="3" applyFont="1" applyFill="1" applyBorder="1" applyAlignment="1" applyProtection="1">
      <protection locked="0"/>
    </xf>
    <xf numFmtId="0" fontId="9" fillId="2" borderId="0" xfId="3" applyFont="1" applyFill="1" applyAlignment="1" applyProtection="1">
      <alignment horizontal="left"/>
      <protection locked="0"/>
    </xf>
    <xf numFmtId="0" fontId="3" fillId="6" borderId="20" xfId="3" applyFont="1" applyFill="1" applyBorder="1" applyAlignment="1" applyProtection="1">
      <protection locked="0"/>
    </xf>
    <xf numFmtId="0" fontId="3" fillId="6" borderId="0" xfId="3" applyFont="1" applyFill="1" applyBorder="1" applyAlignment="1" applyProtection="1">
      <protection locked="0"/>
    </xf>
    <xf numFmtId="0" fontId="2" fillId="2" borderId="21" xfId="3" applyFont="1" applyFill="1" applyBorder="1" applyProtection="1">
      <protection locked="0"/>
    </xf>
    <xf numFmtId="0" fontId="3" fillId="6" borderId="17" xfId="3" applyFont="1" applyFill="1" applyBorder="1" applyAlignment="1" applyProtection="1">
      <alignment horizontal="center" wrapText="1"/>
      <protection locked="0"/>
    </xf>
    <xf numFmtId="0" fontId="3" fillId="6" borderId="20" xfId="3" quotePrefix="1" applyFont="1" applyFill="1" applyBorder="1" applyAlignment="1" applyProtection="1">
      <protection locked="0"/>
    </xf>
    <xf numFmtId="0" fontId="3" fillId="6" borderId="0" xfId="3" quotePrefix="1" applyFont="1" applyFill="1" applyBorder="1" applyAlignment="1" applyProtection="1">
      <protection locked="0"/>
    </xf>
    <xf numFmtId="0" fontId="3" fillId="6" borderId="16" xfId="3" applyFont="1" applyFill="1" applyBorder="1" applyAlignment="1" applyProtection="1">
      <alignment horizontal="center" wrapText="1"/>
      <protection locked="0"/>
    </xf>
    <xf numFmtId="0" fontId="6" fillId="6" borderId="36" xfId="3" applyFont="1" applyFill="1" applyBorder="1" applyAlignment="1" applyProtection="1">
      <alignment horizontal="center"/>
      <protection locked="0"/>
    </xf>
    <xf numFmtId="164" fontId="17" fillId="2" borderId="11" xfId="6" applyNumberFormat="1" applyFont="1" applyFill="1" applyBorder="1" applyProtection="1">
      <protection locked="0"/>
    </xf>
    <xf numFmtId="42" fontId="17" fillId="2" borderId="11" xfId="3" applyNumberFormat="1" applyFont="1" applyFill="1" applyBorder="1" applyProtection="1">
      <protection locked="0"/>
    </xf>
    <xf numFmtId="41" fontId="17" fillId="2" borderId="11" xfId="3" applyNumberFormat="1" applyFont="1" applyFill="1" applyBorder="1" applyProtection="1">
      <protection locked="0"/>
    </xf>
    <xf numFmtId="42" fontId="17" fillId="2" borderId="26" xfId="3" applyNumberFormat="1" applyFont="1" applyFill="1" applyBorder="1" applyProtection="1">
      <protection locked="0"/>
    </xf>
    <xf numFmtId="41" fontId="9" fillId="2" borderId="0" xfId="3" applyNumberFormat="1" applyFont="1" applyFill="1" applyBorder="1" applyAlignment="1" applyProtection="1">
      <alignment horizontal="left" wrapText="1"/>
      <protection locked="0"/>
    </xf>
    <xf numFmtId="164" fontId="17" fillId="2" borderId="0" xfId="6" applyNumberFormat="1" applyFont="1" applyFill="1" applyBorder="1" applyProtection="1">
      <protection locked="0"/>
    </xf>
    <xf numFmtId="0" fontId="15" fillId="2" borderId="0" xfId="3" applyFont="1" applyFill="1" applyBorder="1" applyAlignment="1" applyProtection="1">
      <alignment horizontal="right"/>
      <protection locked="0"/>
    </xf>
    <xf numFmtId="41" fontId="17" fillId="2" borderId="0" xfId="3" applyNumberFormat="1" applyFont="1" applyFill="1" applyBorder="1" applyProtection="1">
      <protection locked="0"/>
    </xf>
    <xf numFmtId="42" fontId="17" fillId="2" borderId="0" xfId="3" applyNumberFormat="1" applyFont="1" applyFill="1" applyBorder="1" applyProtection="1">
      <protection locked="0"/>
    </xf>
    <xf numFmtId="0" fontId="7" fillId="2" borderId="0" xfId="3" applyFont="1" applyFill="1" applyBorder="1" applyAlignment="1" applyProtection="1">
      <protection locked="0"/>
    </xf>
    <xf numFmtId="0" fontId="9" fillId="2" borderId="0" xfId="3" applyFont="1" applyFill="1" applyAlignment="1" applyProtection="1">
      <protection locked="0"/>
    </xf>
    <xf numFmtId="0" fontId="3" fillId="2" borderId="0" xfId="3" applyFont="1" applyFill="1" applyAlignment="1" applyProtection="1">
      <protection locked="0"/>
    </xf>
    <xf numFmtId="0" fontId="15" fillId="2" borderId="17" xfId="3" applyFont="1" applyFill="1" applyBorder="1" applyAlignment="1" applyProtection="1">
      <alignment horizontal="center"/>
      <protection locked="0"/>
    </xf>
    <xf numFmtId="0" fontId="15" fillId="2" borderId="37" xfId="3" applyFont="1" applyFill="1" applyBorder="1" applyAlignment="1" applyProtection="1">
      <alignment horizontal="center"/>
      <protection locked="0"/>
    </xf>
    <xf numFmtId="0" fontId="2" fillId="2" borderId="12" xfId="3" applyFont="1" applyFill="1" applyBorder="1" applyProtection="1">
      <protection locked="0"/>
    </xf>
    <xf numFmtId="0" fontId="2" fillId="2" borderId="2" xfId="3" applyFont="1" applyFill="1" applyBorder="1" applyProtection="1">
      <protection locked="0"/>
    </xf>
    <xf numFmtId="0" fontId="2" fillId="2" borderId="17" xfId="3" applyFont="1" applyFill="1" applyBorder="1" applyProtection="1">
      <protection locked="0"/>
    </xf>
    <xf numFmtId="0" fontId="3" fillId="11" borderId="12" xfId="3" applyFont="1" applyFill="1" applyBorder="1" applyAlignment="1" applyProtection="1">
      <alignment horizontal="center"/>
      <protection locked="0"/>
    </xf>
    <xf numFmtId="0" fontId="3" fillId="11" borderId="17" xfId="3" applyFont="1" applyFill="1" applyBorder="1" applyAlignment="1" applyProtection="1">
      <alignment horizontal="center"/>
      <protection locked="0"/>
    </xf>
    <xf numFmtId="0" fontId="3" fillId="11" borderId="21" xfId="3" applyFont="1" applyFill="1" applyBorder="1" applyAlignment="1" applyProtection="1">
      <alignment horizontal="center"/>
      <protection locked="0"/>
    </xf>
    <xf numFmtId="0" fontId="2" fillId="2" borderId="20" xfId="3" applyFont="1" applyFill="1" applyBorder="1" applyProtection="1">
      <protection locked="0"/>
    </xf>
    <xf numFmtId="0" fontId="2" fillId="2" borderId="16" xfId="3" applyFont="1" applyFill="1" applyBorder="1" applyProtection="1">
      <protection locked="0"/>
    </xf>
    <xf numFmtId="0" fontId="3" fillId="11" borderId="20" xfId="3" applyFont="1" applyFill="1" applyBorder="1" applyAlignment="1" applyProtection="1">
      <alignment horizontal="center"/>
      <protection locked="0"/>
    </xf>
    <xf numFmtId="0" fontId="3" fillId="11" borderId="16" xfId="3" applyFont="1" applyFill="1" applyBorder="1" applyAlignment="1" applyProtection="1">
      <alignment horizontal="center"/>
      <protection locked="0"/>
    </xf>
    <xf numFmtId="0" fontId="3" fillId="6" borderId="16" xfId="3" quotePrefix="1" applyFont="1" applyFill="1" applyBorder="1" applyAlignment="1" applyProtection="1">
      <alignment horizontal="center"/>
      <protection locked="0"/>
    </xf>
    <xf numFmtId="0" fontId="6" fillId="6" borderId="20" xfId="3" quotePrefix="1" applyFont="1" applyFill="1" applyBorder="1" applyAlignment="1" applyProtection="1">
      <protection locked="0"/>
    </xf>
    <xf numFmtId="0" fontId="6" fillId="6" borderId="24" xfId="3" quotePrefix="1" applyFont="1" applyFill="1" applyBorder="1" applyAlignment="1" applyProtection="1">
      <protection locked="0"/>
    </xf>
    <xf numFmtId="0" fontId="6" fillId="6" borderId="1" xfId="3" applyFont="1" applyFill="1" applyBorder="1" applyAlignment="1" applyProtection="1">
      <protection locked="0"/>
    </xf>
    <xf numFmtId="0" fontId="3" fillId="11" borderId="24" xfId="3" applyFont="1" applyFill="1" applyBorder="1" applyAlignment="1" applyProtection="1">
      <alignment horizontal="center"/>
      <protection locked="0"/>
    </xf>
    <xf numFmtId="0" fontId="3" fillId="11" borderId="24" xfId="3" quotePrefix="1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 applyProtection="1">
      <alignment horizontal="center" wrapText="1"/>
      <protection locked="0"/>
    </xf>
    <xf numFmtId="0" fontId="3" fillId="11" borderId="26" xfId="3" applyFont="1" applyFill="1" applyBorder="1" applyAlignment="1" applyProtection="1">
      <alignment horizontal="center"/>
      <protection locked="0"/>
    </xf>
    <xf numFmtId="166" fontId="17" fillId="2" borderId="11" xfId="3" quotePrefix="1" applyNumberFormat="1" applyFont="1" applyFill="1" applyBorder="1" applyAlignment="1" applyProtection="1">
      <alignment wrapText="1"/>
      <protection locked="0"/>
    </xf>
    <xf numFmtId="164" fontId="17" fillId="2" borderId="11" xfId="1" applyNumberFormat="1" applyFont="1" applyFill="1" applyBorder="1" applyProtection="1">
      <protection locked="0"/>
    </xf>
    <xf numFmtId="3" fontId="17" fillId="2" borderId="25" xfId="3" applyNumberFormat="1" applyFont="1" applyFill="1" applyBorder="1" applyProtection="1">
      <protection locked="0"/>
    </xf>
    <xf numFmtId="9" fontId="17" fillId="2" borderId="26" xfId="3" applyNumberFormat="1" applyFont="1" applyFill="1" applyBorder="1" applyProtection="1">
      <protection locked="0"/>
    </xf>
    <xf numFmtId="9" fontId="17" fillId="2" borderId="11" xfId="3" applyNumberFormat="1" applyFont="1" applyFill="1" applyBorder="1" applyProtection="1">
      <protection locked="0"/>
    </xf>
    <xf numFmtId="6" fontId="17" fillId="2" borderId="11" xfId="3" applyNumberFormat="1" applyFont="1" applyFill="1" applyBorder="1" applyProtection="1">
      <protection locked="0"/>
    </xf>
    <xf numFmtId="167" fontId="17" fillId="2" borderId="11" xfId="3" applyNumberFormat="1" applyFont="1" applyFill="1" applyBorder="1" applyProtection="1">
      <protection locked="0"/>
    </xf>
    <xf numFmtId="41" fontId="6" fillId="8" borderId="9" xfId="3" applyNumberFormat="1" applyFont="1" applyFill="1" applyBorder="1" applyAlignment="1" applyProtection="1">
      <alignment horizontal="left"/>
      <protection locked="0"/>
    </xf>
    <xf numFmtId="167" fontId="17" fillId="8" borderId="9" xfId="3" applyNumberFormat="1" applyFont="1" applyFill="1" applyBorder="1" applyProtection="1">
      <protection locked="0"/>
    </xf>
    <xf numFmtId="3" fontId="17" fillId="8" borderId="1" xfId="3" applyNumberFormat="1" applyFont="1" applyFill="1" applyBorder="1" applyProtection="1">
      <protection locked="0"/>
    </xf>
    <xf numFmtId="6" fontId="17" fillId="8" borderId="9" xfId="3" applyNumberFormat="1" applyFont="1" applyFill="1" applyBorder="1" applyProtection="1">
      <protection locked="0"/>
    </xf>
    <xf numFmtId="6" fontId="6" fillId="8" borderId="9" xfId="3" applyNumberFormat="1" applyFont="1" applyFill="1" applyBorder="1" applyProtection="1">
      <protection locked="0"/>
    </xf>
    <xf numFmtId="42" fontId="17" fillId="8" borderId="9" xfId="3" applyNumberFormat="1" applyFont="1" applyFill="1" applyBorder="1" applyProtection="1">
      <protection locked="0"/>
    </xf>
    <xf numFmtId="0" fontId="2" fillId="8" borderId="0" xfId="3" applyFont="1" applyFill="1" applyBorder="1" applyProtection="1">
      <protection locked="0"/>
    </xf>
    <xf numFmtId="0" fontId="4" fillId="8" borderId="0" xfId="3" applyFont="1" applyFill="1" applyBorder="1" applyProtection="1">
      <protection locked="0"/>
    </xf>
    <xf numFmtId="167" fontId="17" fillId="2" borderId="9" xfId="3" applyNumberFormat="1" applyFont="1" applyFill="1" applyBorder="1" applyProtection="1">
      <protection locked="0"/>
    </xf>
    <xf numFmtId="41" fontId="17" fillId="2" borderId="9" xfId="3" applyNumberFormat="1" applyFont="1" applyFill="1" applyBorder="1" applyProtection="1">
      <protection locked="0"/>
    </xf>
    <xf numFmtId="164" fontId="17" fillId="2" borderId="10" xfId="3" applyNumberFormat="1" applyFont="1" applyFill="1" applyBorder="1" applyProtection="1">
      <protection locked="0"/>
    </xf>
    <xf numFmtId="42" fontId="6" fillId="8" borderId="11" xfId="3" applyNumberFormat="1" applyFont="1" applyFill="1" applyBorder="1" applyProtection="1">
      <protection locked="0"/>
    </xf>
    <xf numFmtId="0" fontId="0" fillId="2" borderId="0" xfId="5" applyFont="1" applyFill="1" applyBorder="1" applyProtection="1">
      <protection locked="0"/>
    </xf>
    <xf numFmtId="0" fontId="3" fillId="2" borderId="0" xfId="5" quotePrefix="1" applyFont="1" applyFill="1" applyAlignment="1" applyProtection="1">
      <protection locked="0"/>
    </xf>
    <xf numFmtId="0" fontId="10" fillId="2" borderId="0" xfId="3" applyFont="1" applyFill="1" applyAlignment="1" applyProtection="1">
      <protection locked="0"/>
    </xf>
    <xf numFmtId="0" fontId="0" fillId="2" borderId="0" xfId="5" applyFont="1" applyFill="1" applyProtection="1">
      <protection locked="0"/>
    </xf>
    <xf numFmtId="0" fontId="11" fillId="2" borderId="0" xfId="5" applyFont="1" applyFill="1" applyAlignment="1" applyProtection="1">
      <protection locked="0"/>
    </xf>
    <xf numFmtId="0" fontId="15" fillId="2" borderId="0" xfId="5" applyFont="1" applyFill="1" applyBorder="1" applyProtection="1">
      <protection locked="0"/>
    </xf>
    <xf numFmtId="0" fontId="15" fillId="2" borderId="59" xfId="3" applyFont="1" applyFill="1" applyBorder="1" applyAlignment="1" applyProtection="1">
      <alignment horizontal="center"/>
      <protection locked="0"/>
    </xf>
    <xf numFmtId="0" fontId="3" fillId="2" borderId="17" xfId="5" applyFont="1" applyFill="1" applyBorder="1" applyAlignment="1" applyProtection="1">
      <alignment horizontal="center"/>
      <protection locked="0"/>
    </xf>
    <xf numFmtId="0" fontId="14" fillId="6" borderId="17" xfId="3" applyFont="1" applyFill="1" applyBorder="1" applyProtection="1">
      <protection locked="0"/>
    </xf>
    <xf numFmtId="0" fontId="3" fillId="2" borderId="16" xfId="5" applyFont="1" applyFill="1" applyBorder="1" applyAlignment="1" applyProtection="1">
      <alignment horizontal="center"/>
      <protection locked="0"/>
    </xf>
    <xf numFmtId="0" fontId="14" fillId="6" borderId="16" xfId="3" quotePrefix="1" applyFont="1" applyFill="1" applyBorder="1" applyAlignment="1" applyProtection="1">
      <alignment horizontal="center"/>
      <protection locked="0"/>
    </xf>
    <xf numFmtId="0" fontId="3" fillId="2" borderId="26" xfId="5" applyFont="1" applyFill="1" applyBorder="1" applyAlignment="1" applyProtection="1">
      <alignment horizontal="center"/>
      <protection locked="0"/>
    </xf>
    <xf numFmtId="41" fontId="6" fillId="2" borderId="9" xfId="3" applyNumberFormat="1" applyFont="1" applyFill="1" applyBorder="1" applyAlignment="1" applyProtection="1">
      <protection locked="0"/>
    </xf>
    <xf numFmtId="0" fontId="3" fillId="0" borderId="0" xfId="5" applyFont="1" applyFill="1" applyAlignment="1" applyProtection="1">
      <alignment horizontal="center"/>
      <protection locked="0"/>
    </xf>
    <xf numFmtId="0" fontId="3" fillId="0" borderId="0" xfId="5" applyFont="1" applyFill="1" applyAlignment="1" applyProtection="1">
      <protection locked="0"/>
    </xf>
    <xf numFmtId="0" fontId="15" fillId="2" borderId="0" xfId="3" applyFont="1" applyFill="1" applyBorder="1" applyAlignment="1" applyProtection="1">
      <alignment horizontal="center"/>
      <protection locked="0"/>
    </xf>
    <xf numFmtId="0" fontId="15" fillId="11" borderId="0" xfId="3" applyFont="1" applyFill="1" applyBorder="1" applyProtection="1">
      <protection locked="0"/>
    </xf>
    <xf numFmtId="0" fontId="3" fillId="11" borderId="0" xfId="3" applyFont="1" applyFill="1" applyBorder="1" applyProtection="1">
      <protection locked="0"/>
    </xf>
    <xf numFmtId="0" fontId="15" fillId="11" borderId="0" xfId="3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Protection="1">
      <protection locked="0"/>
    </xf>
    <xf numFmtId="42" fontId="17" fillId="0" borderId="11" xfId="3" applyNumberFormat="1" applyFont="1" applyFill="1" applyBorder="1" applyProtection="1">
      <protection locked="0"/>
    </xf>
    <xf numFmtId="0" fontId="3" fillId="2" borderId="0" xfId="3" applyFont="1" applyFill="1" applyBorder="1" applyAlignment="1" applyProtection="1">
      <alignment horizontal="left"/>
      <protection locked="0"/>
    </xf>
    <xf numFmtId="0" fontId="17" fillId="2" borderId="0" xfId="3" applyFont="1" applyFill="1" applyBorder="1" applyAlignment="1" applyProtection="1">
      <alignment horizontal="left"/>
      <protection locked="0"/>
    </xf>
    <xf numFmtId="0" fontId="15" fillId="2" borderId="8" xfId="3" applyFont="1" applyFill="1" applyBorder="1" applyAlignment="1" applyProtection="1">
      <protection locked="0"/>
    </xf>
    <xf numFmtId="0" fontId="15" fillId="2" borderId="9" xfId="3" applyFont="1" applyFill="1" applyBorder="1" applyAlignment="1" applyProtection="1">
      <protection locked="0"/>
    </xf>
    <xf numFmtId="41" fontId="17" fillId="0" borderId="26" xfId="3" applyNumberFormat="1" applyFont="1" applyFill="1" applyBorder="1" applyProtection="1">
      <protection locked="0"/>
    </xf>
    <xf numFmtId="0" fontId="17" fillId="2" borderId="0" xfId="3" applyFont="1" applyFill="1" applyBorder="1" applyAlignment="1" applyProtection="1">
      <protection locked="0"/>
    </xf>
    <xf numFmtId="41" fontId="17" fillId="2" borderId="15" xfId="3" applyNumberFormat="1" applyFont="1" applyFill="1" applyBorder="1" applyProtection="1">
      <protection locked="0"/>
    </xf>
    <xf numFmtId="41" fontId="2" fillId="2" borderId="11" xfId="3" applyNumberFormat="1" applyFont="1" applyFill="1" applyBorder="1" applyProtection="1">
      <protection locked="0"/>
    </xf>
    <xf numFmtId="41" fontId="17" fillId="0" borderId="11" xfId="3" applyNumberFormat="1" applyFont="1" applyFill="1" applyBorder="1" applyProtection="1">
      <protection locked="0"/>
    </xf>
    <xf numFmtId="0" fontId="15" fillId="2" borderId="0" xfId="3" applyFont="1" applyFill="1" applyBorder="1" applyAlignment="1" applyProtection="1">
      <protection locked="0"/>
    </xf>
    <xf numFmtId="0" fontId="17" fillId="2" borderId="8" xfId="3" applyFont="1" applyFill="1" applyBorder="1" applyAlignment="1" applyProtection="1">
      <alignment horizontal="center"/>
      <protection locked="0"/>
    </xf>
    <xf numFmtId="0" fontId="17" fillId="2" borderId="10" xfId="3" applyFont="1" applyFill="1" applyBorder="1" applyAlignment="1" applyProtection="1">
      <alignment horizontal="center"/>
      <protection locked="0"/>
    </xf>
    <xf numFmtId="0" fontId="3" fillId="6" borderId="20" xfId="3" applyFont="1" applyFill="1" applyBorder="1" applyAlignment="1" applyProtection="1">
      <alignment horizontal="left"/>
      <protection locked="0"/>
    </xf>
    <xf numFmtId="0" fontId="17" fillId="2" borderId="0" xfId="3" applyFont="1" applyFill="1" applyBorder="1" applyProtection="1">
      <protection locked="0"/>
    </xf>
    <xf numFmtId="0" fontId="3" fillId="11" borderId="17" xfId="3" applyFont="1" applyFill="1" applyBorder="1" applyAlignment="1" applyProtection="1">
      <alignment vertical="center" wrapText="1"/>
      <protection locked="0"/>
    </xf>
    <xf numFmtId="0" fontId="2" fillId="2" borderId="0" xfId="3" applyFont="1" applyFill="1" applyAlignment="1" applyProtection="1">
      <alignment horizontal="center"/>
      <protection locked="0"/>
    </xf>
    <xf numFmtId="0" fontId="2" fillId="12" borderId="0" xfId="3" applyFont="1" applyFill="1" applyBorder="1" applyAlignment="1" applyProtection="1">
      <alignment horizontal="center"/>
      <protection locked="0"/>
    </xf>
    <xf numFmtId="0" fontId="15" fillId="2" borderId="0" xfId="3" quotePrefix="1" applyFont="1" applyFill="1" applyBorder="1" applyAlignment="1" applyProtection="1">
      <alignment horizont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horizontal="center"/>
      <protection locked="0"/>
    </xf>
    <xf numFmtId="164" fontId="17" fillId="2" borderId="17" xfId="1" applyNumberFormat="1" applyFont="1" applyFill="1" applyBorder="1" applyProtection="1">
      <protection locked="0"/>
    </xf>
    <xf numFmtId="0" fontId="9" fillId="2" borderId="0" xfId="3" applyFont="1" applyFill="1" applyProtection="1">
      <protection locked="0"/>
    </xf>
    <xf numFmtId="0" fontId="18" fillId="2" borderId="0" xfId="3" applyFont="1" applyFill="1" applyProtection="1">
      <protection locked="0"/>
    </xf>
    <xf numFmtId="42" fontId="6" fillId="0" borderId="11" xfId="3" applyNumberFormat="1" applyFont="1" applyFill="1" applyBorder="1" applyAlignment="1" applyProtection="1">
      <alignment horizontal="right"/>
      <protection locked="0"/>
    </xf>
    <xf numFmtId="42" fontId="15" fillId="2" borderId="11" xfId="3" applyNumberFormat="1" applyFont="1" applyFill="1" applyBorder="1" applyProtection="1">
      <protection locked="0"/>
    </xf>
    <xf numFmtId="0" fontId="15" fillId="2" borderId="0" xfId="3" applyFont="1" applyFill="1" applyProtection="1">
      <protection locked="0"/>
    </xf>
    <xf numFmtId="0" fontId="0" fillId="2" borderId="0" xfId="3" applyFont="1" applyFill="1" applyBorder="1" applyProtection="1">
      <protection locked="0"/>
    </xf>
    <xf numFmtId="0" fontId="0" fillId="11" borderId="0" xfId="3" applyFont="1" applyFill="1" applyBorder="1" applyProtection="1">
      <protection locked="0"/>
    </xf>
    <xf numFmtId="0" fontId="15" fillId="11" borderId="8" xfId="3" applyFont="1" applyFill="1" applyBorder="1" applyAlignment="1" applyProtection="1">
      <alignment horizontal="center" wrapText="1"/>
      <protection locked="0"/>
    </xf>
    <xf numFmtId="0" fontId="3" fillId="11" borderId="12" xfId="3" applyFont="1" applyFill="1" applyBorder="1" applyAlignment="1" applyProtection="1">
      <alignment horizontal="center" vertical="center" wrapText="1"/>
      <protection locked="0"/>
    </xf>
    <xf numFmtId="0" fontId="3" fillId="11" borderId="17" xfId="3" applyFont="1" applyFill="1" applyBorder="1" applyAlignment="1" applyProtection="1">
      <alignment horizontal="center" vertical="center" wrapText="1"/>
      <protection locked="0"/>
    </xf>
    <xf numFmtId="0" fontId="3" fillId="11" borderId="20" xfId="3" applyFont="1" applyFill="1" applyBorder="1" applyAlignment="1" applyProtection="1">
      <alignment horizontal="center" vertical="center" wrapText="1"/>
      <protection locked="0"/>
    </xf>
    <xf numFmtId="0" fontId="0" fillId="2" borderId="1" xfId="3" applyFont="1" applyFill="1" applyBorder="1" applyProtection="1">
      <protection locked="0"/>
    </xf>
    <xf numFmtId="0" fontId="8" fillId="2" borderId="1" xfId="3" applyFont="1" applyFill="1" applyBorder="1" applyAlignment="1" applyProtection="1">
      <alignment horizontal="center"/>
      <protection locked="0"/>
    </xf>
    <xf numFmtId="0" fontId="3" fillId="11" borderId="24" xfId="3" applyFont="1" applyFill="1" applyBorder="1" applyAlignment="1" applyProtection="1">
      <alignment horizontal="center" vertical="center" wrapText="1"/>
      <protection locked="0"/>
    </xf>
    <xf numFmtId="42" fontId="8" fillId="16" borderId="11" xfId="3" applyNumberFormat="1" applyFont="1" applyFill="1" applyBorder="1" applyProtection="1">
      <protection locked="0"/>
    </xf>
    <xf numFmtId="37" fontId="15" fillId="16" borderId="11" xfId="3" applyNumberFormat="1" applyFont="1" applyFill="1" applyBorder="1" applyProtection="1">
      <protection locked="0"/>
    </xf>
    <xf numFmtId="42" fontId="17" fillId="16" borderId="8" xfId="3" applyNumberFormat="1" applyFont="1" applyFill="1" applyBorder="1" applyAlignment="1" applyProtection="1">
      <alignment wrapText="1"/>
      <protection locked="0"/>
    </xf>
    <xf numFmtId="10" fontId="17" fillId="16" borderId="17" xfId="4" applyNumberFormat="1" applyFont="1" applyFill="1" applyBorder="1" applyProtection="1">
      <protection locked="0"/>
    </xf>
    <xf numFmtId="42" fontId="17" fillId="16" borderId="17" xfId="3" applyNumberFormat="1" applyFont="1" applyFill="1" applyBorder="1" applyProtection="1">
      <protection locked="0"/>
    </xf>
    <xf numFmtId="42" fontId="17" fillId="16" borderId="16" xfId="3" applyNumberFormat="1" applyFont="1" applyFill="1" applyBorder="1" applyProtection="1">
      <protection locked="0"/>
    </xf>
    <xf numFmtId="42" fontId="17" fillId="16" borderId="9" xfId="3" applyNumberFormat="1" applyFont="1" applyFill="1" applyBorder="1" applyAlignment="1" applyProtection="1">
      <alignment wrapText="1"/>
      <protection locked="0"/>
    </xf>
    <xf numFmtId="41" fontId="17" fillId="16" borderId="11" xfId="3" applyNumberFormat="1" applyFont="1" applyFill="1" applyBorder="1" applyProtection="1">
      <protection locked="0"/>
    </xf>
    <xf numFmtId="0" fontId="2" fillId="8" borderId="0" xfId="3" applyFont="1" applyFill="1" applyProtection="1">
      <protection locked="0"/>
    </xf>
    <xf numFmtId="0" fontId="3" fillId="8" borderId="0" xfId="5" applyFont="1" applyFill="1" applyAlignment="1" applyProtection="1">
      <protection locked="0"/>
    </xf>
    <xf numFmtId="0" fontId="4" fillId="8" borderId="0" xfId="3" applyFont="1" applyFill="1" applyProtection="1">
      <protection locked="0"/>
    </xf>
    <xf numFmtId="0" fontId="3" fillId="8" borderId="0" xfId="5" applyFont="1" applyFill="1" applyAlignment="1" applyProtection="1">
      <alignment horizontal="center"/>
      <protection locked="0"/>
    </xf>
    <xf numFmtId="0" fontId="19" fillId="2" borderId="0" xfId="3" applyFont="1" applyFill="1" applyBorder="1" applyAlignment="1" applyProtection="1">
      <alignment horizontal="center"/>
      <protection locked="0"/>
    </xf>
    <xf numFmtId="0" fontId="19" fillId="2" borderId="0" xfId="3" applyFont="1" applyFill="1" applyProtection="1">
      <protection locked="0"/>
    </xf>
    <xf numFmtId="0" fontId="20" fillId="2" borderId="0" xfId="3" quotePrefix="1" applyFont="1" applyFill="1" applyBorder="1" applyAlignment="1" applyProtection="1">
      <alignment horizontal="center"/>
      <protection locked="0"/>
    </xf>
    <xf numFmtId="0" fontId="20" fillId="2" borderId="0" xfId="3" applyFont="1" applyFill="1" applyBorder="1" applyAlignment="1" applyProtection="1">
      <alignment horizontal="center"/>
      <protection locked="0"/>
    </xf>
    <xf numFmtId="0" fontId="18" fillId="2" borderId="0" xfId="3" applyFont="1" applyFill="1" applyBorder="1" applyProtection="1">
      <protection locked="0"/>
    </xf>
    <xf numFmtId="0" fontId="20" fillId="2" borderId="0" xfId="3" applyFont="1" applyFill="1" applyBorder="1" applyAlignment="1" applyProtection="1">
      <alignment horizontal="center" wrapText="1"/>
      <protection locked="0"/>
    </xf>
    <xf numFmtId="0" fontId="21" fillId="2" borderId="0" xfId="3" applyFont="1" applyFill="1" applyBorder="1" applyProtection="1">
      <protection locked="0"/>
    </xf>
    <xf numFmtId="0" fontId="22" fillId="2" borderId="0" xfId="3" applyFont="1" applyFill="1" applyProtection="1">
      <protection locked="0"/>
    </xf>
    <xf numFmtId="0" fontId="23" fillId="2" borderId="0" xfId="3" applyFont="1" applyFill="1" applyProtection="1">
      <protection locked="0"/>
    </xf>
    <xf numFmtId="0" fontId="22" fillId="2" borderId="0" xfId="3" applyFont="1" applyFill="1" applyBorder="1" applyProtection="1">
      <protection locked="0"/>
    </xf>
    <xf numFmtId="0" fontId="15" fillId="0" borderId="0" xfId="3" applyFont="1" applyFill="1" applyBorder="1" applyProtection="1">
      <protection locked="0"/>
    </xf>
    <xf numFmtId="0" fontId="25" fillId="2" borderId="0" xfId="3" quotePrefix="1" applyFont="1" applyFill="1" applyBorder="1" applyProtection="1">
      <protection locked="0"/>
    </xf>
    <xf numFmtId="6" fontId="24" fillId="8" borderId="0" xfId="7" applyNumberFormat="1" applyFont="1" applyFill="1" applyBorder="1" applyProtection="1">
      <protection locked="0"/>
    </xf>
    <xf numFmtId="38" fontId="24" fillId="8" borderId="0" xfId="7" applyNumberFormat="1" applyFont="1" applyFill="1" applyBorder="1" applyProtection="1">
      <protection locked="0"/>
    </xf>
    <xf numFmtId="42" fontId="24" fillId="8" borderId="0" xfId="7" applyNumberFormat="1" applyFont="1" applyFill="1" applyBorder="1" applyProtection="1">
      <protection locked="0"/>
    </xf>
    <xf numFmtId="42" fontId="26" fillId="5" borderId="11" xfId="7" applyNumberFormat="1" applyFont="1" applyFill="1" applyBorder="1" applyProtection="1">
      <protection locked="0"/>
    </xf>
    <xf numFmtId="38" fontId="24" fillId="8" borderId="0" xfId="8" applyNumberFormat="1" applyFont="1" applyFill="1" applyBorder="1" applyProtection="1">
      <protection locked="0"/>
    </xf>
    <xf numFmtId="41" fontId="26" fillId="5" borderId="11" xfId="7" applyNumberFormat="1" applyFont="1" applyFill="1" applyBorder="1" applyProtection="1">
      <protection locked="0"/>
    </xf>
    <xf numFmtId="41" fontId="26" fillId="5" borderId="11" xfId="8" applyNumberFormat="1" applyFont="1" applyFill="1" applyBorder="1" applyProtection="1">
      <protection locked="0"/>
    </xf>
    <xf numFmtId="0" fontId="28" fillId="2" borderId="0" xfId="3" quotePrefix="1" applyFont="1" applyFill="1" applyBorder="1" applyProtection="1">
      <protection locked="0"/>
    </xf>
    <xf numFmtId="0" fontId="21" fillId="2" borderId="0" xfId="3" applyFont="1" applyFill="1" applyBorder="1" applyAlignment="1" applyProtection="1">
      <alignment wrapText="1"/>
      <protection locked="0"/>
    </xf>
    <xf numFmtId="0" fontId="29" fillId="2" borderId="0" xfId="3" applyFont="1" applyFill="1" applyBorder="1" applyAlignment="1" applyProtection="1">
      <alignment wrapText="1"/>
      <protection locked="0"/>
    </xf>
    <xf numFmtId="0" fontId="17" fillId="0" borderId="0" xfId="3" applyFont="1" applyFill="1" applyBorder="1" applyProtection="1">
      <protection locked="0"/>
    </xf>
    <xf numFmtId="0" fontId="17" fillId="8" borderId="0" xfId="3" applyFont="1" applyFill="1" applyBorder="1" applyProtection="1">
      <protection locked="0"/>
    </xf>
    <xf numFmtId="42" fontId="24" fillId="5" borderId="11" xfId="7" applyNumberFormat="1" applyFont="1" applyFill="1" applyBorder="1" applyProtection="1">
      <protection locked="0"/>
    </xf>
    <xf numFmtId="0" fontId="22" fillId="2" borderId="0" xfId="3" applyFont="1" applyFill="1" applyAlignment="1" applyProtection="1">
      <alignment horizontal="left"/>
      <protection locked="0"/>
    </xf>
    <xf numFmtId="38" fontId="17" fillId="8" borderId="0" xfId="3" applyNumberFormat="1" applyFont="1" applyFill="1" applyBorder="1" applyProtection="1">
      <protection locked="0"/>
    </xf>
    <xf numFmtId="38" fontId="17" fillId="8" borderId="0" xfId="8" applyNumberFormat="1" applyFont="1" applyFill="1" applyBorder="1" applyProtection="1">
      <protection locked="0"/>
    </xf>
    <xf numFmtId="41" fontId="24" fillId="5" borderId="11" xfId="7" applyNumberFormat="1" applyFont="1" applyFill="1" applyBorder="1" applyProtection="1">
      <protection locked="0"/>
    </xf>
    <xf numFmtId="0" fontId="25" fillId="2" borderId="0" xfId="3" quotePrefix="1" applyFont="1" applyFill="1" applyAlignment="1" applyProtection="1">
      <protection locked="0"/>
    </xf>
    <xf numFmtId="0" fontId="28" fillId="2" borderId="0" xfId="3" applyFont="1" applyFill="1" applyAlignment="1" applyProtection="1">
      <alignment horizontal="right"/>
      <protection locked="0"/>
    </xf>
    <xf numFmtId="38" fontId="26" fillId="8" borderId="0" xfId="8" applyNumberFormat="1" applyFont="1" applyFill="1" applyBorder="1" applyProtection="1">
      <protection locked="0"/>
    </xf>
    <xf numFmtId="38" fontId="30" fillId="8" borderId="0" xfId="8" applyNumberFormat="1" applyFont="1" applyFill="1" applyBorder="1" applyProtection="1">
      <protection locked="0"/>
    </xf>
    <xf numFmtId="6" fontId="24" fillId="5" borderId="11" xfId="7" applyNumberFormat="1" applyFont="1" applyFill="1" applyBorder="1" applyProtection="1">
      <protection locked="0"/>
    </xf>
    <xf numFmtId="0" fontId="26" fillId="8" borderId="0" xfId="3" applyFont="1" applyFill="1" applyBorder="1" applyProtection="1">
      <protection locked="0"/>
    </xf>
    <xf numFmtId="38" fontId="24" fillId="5" borderId="11" xfId="7" applyNumberFormat="1" applyFont="1" applyFill="1" applyBorder="1" applyProtection="1">
      <protection locked="0"/>
    </xf>
    <xf numFmtId="0" fontId="24" fillId="5" borderId="11" xfId="7" applyNumberFormat="1" applyFont="1" applyFill="1" applyBorder="1" applyProtection="1">
      <protection locked="0"/>
    </xf>
    <xf numFmtId="2" fontId="31" fillId="8" borderId="0" xfId="7" applyNumberFormat="1" applyFont="1" applyFill="1" applyBorder="1" applyProtection="1">
      <protection locked="0"/>
    </xf>
    <xf numFmtId="2" fontId="24" fillId="8" borderId="0" xfId="7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2" xfId="0" quotePrefix="1" applyFill="1" applyBorder="1" applyProtection="1">
      <protection locked="0"/>
    </xf>
    <xf numFmtId="0" fontId="0" fillId="0" borderId="43" xfId="0" quotePrefix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42" xfId="0" applyFill="1" applyBorder="1" applyProtection="1"/>
    <xf numFmtId="41" fontId="17" fillId="2" borderId="17" xfId="1" applyNumberFormat="1" applyFont="1" applyFill="1" applyBorder="1" applyProtection="1">
      <protection locked="0"/>
    </xf>
    <xf numFmtId="41" fontId="17" fillId="2" borderId="11" xfId="1" applyNumberFormat="1" applyFont="1" applyFill="1" applyBorder="1" applyProtection="1">
      <protection locked="0"/>
    </xf>
    <xf numFmtId="42" fontId="17" fillId="2" borderId="17" xfId="1" applyNumberFormat="1" applyFont="1" applyFill="1" applyBorder="1" applyProtection="1">
      <protection locked="0"/>
    </xf>
    <xf numFmtId="0" fontId="6" fillId="2" borderId="0" xfId="3" quotePrefix="1" applyFont="1" applyFill="1" applyAlignment="1" applyProtection="1">
      <protection locked="0"/>
    </xf>
    <xf numFmtId="42" fontId="8" fillId="2" borderId="24" xfId="3" applyNumberFormat="1" applyFont="1" applyFill="1" applyBorder="1" applyProtection="1">
      <protection locked="0"/>
    </xf>
    <xf numFmtId="41" fontId="8" fillId="2" borderId="24" xfId="3" applyNumberFormat="1" applyFont="1" applyFill="1" applyBorder="1" applyProtection="1">
      <protection locked="0"/>
    </xf>
    <xf numFmtId="41" fontId="8" fillId="2" borderId="8" xfId="3" applyNumberFormat="1" applyFont="1" applyFill="1" applyBorder="1" applyProtection="1">
      <protection locked="0"/>
    </xf>
    <xf numFmtId="41" fontId="8" fillId="2" borderId="2" xfId="3" applyNumberFormat="1" applyFont="1" applyFill="1" applyBorder="1" applyProtection="1">
      <protection locked="0"/>
    </xf>
    <xf numFmtId="43" fontId="6" fillId="0" borderId="8" xfId="3" applyNumberFormat="1" applyFont="1" applyFill="1" applyBorder="1" applyProtection="1">
      <protection locked="0"/>
    </xf>
    <xf numFmtId="10" fontId="15" fillId="0" borderId="1" xfId="2" applyNumberFormat="1" applyFont="1" applyFill="1" applyBorder="1" applyProtection="1">
      <protection locked="0"/>
    </xf>
    <xf numFmtId="37" fontId="15" fillId="0" borderId="9" xfId="3" applyNumberFormat="1" applyFont="1" applyFill="1" applyBorder="1" applyAlignment="1" applyProtection="1">
      <alignment horizontal="left"/>
      <protection locked="0"/>
    </xf>
    <xf numFmtId="37" fontId="15" fillId="2" borderId="9" xfId="3" applyNumberFormat="1" applyFont="1" applyFill="1" applyBorder="1" applyAlignment="1" applyProtection="1">
      <alignment horizontal="left"/>
      <protection locked="0"/>
    </xf>
    <xf numFmtId="10" fontId="6" fillId="8" borderId="1" xfId="2" applyNumberFormat="1" applyFont="1" applyFill="1" applyBorder="1" applyProtection="1">
      <protection locked="0"/>
    </xf>
    <xf numFmtId="165" fontId="17" fillId="2" borderId="11" xfId="3" applyNumberFormat="1" applyFont="1" applyFill="1" applyBorder="1" applyProtection="1">
      <protection locked="0"/>
    </xf>
    <xf numFmtId="10" fontId="17" fillId="0" borderId="17" xfId="4" applyNumberFormat="1" applyFont="1" applyFill="1" applyBorder="1" applyProtection="1">
      <protection locked="0"/>
    </xf>
    <xf numFmtId="42" fontId="17" fillId="2" borderId="17" xfId="3" applyNumberFormat="1" applyFont="1" applyFill="1" applyBorder="1" applyProtection="1">
      <protection locked="0"/>
    </xf>
    <xf numFmtId="0" fontId="15" fillId="2" borderId="8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 applyProtection="1">
      <alignment horizontal="center"/>
      <protection locked="0"/>
    </xf>
    <xf numFmtId="0" fontId="3" fillId="6" borderId="20" xfId="3" applyFont="1" applyFill="1" applyBorder="1" applyAlignment="1" applyProtection="1">
      <alignment horizontal="center"/>
      <protection locked="0"/>
    </xf>
    <xf numFmtId="0" fontId="3" fillId="6" borderId="21" xfId="3" applyFont="1" applyFill="1" applyBorder="1" applyAlignment="1" applyProtection="1">
      <alignment horizontal="center"/>
      <protection locked="0"/>
    </xf>
    <xf numFmtId="0" fontId="3" fillId="6" borderId="24" xfId="3" applyFont="1" applyFill="1" applyBorder="1" applyAlignment="1" applyProtection="1">
      <alignment horizontal="center"/>
      <protection locked="0"/>
    </xf>
    <xf numFmtId="0" fontId="3" fillId="6" borderId="25" xfId="3" applyFont="1" applyFill="1" applyBorder="1" applyAlignment="1" applyProtection="1">
      <alignment horizontal="center"/>
      <protection locked="0"/>
    </xf>
    <xf numFmtId="0" fontId="14" fillId="6" borderId="15" xfId="3" applyFont="1" applyFill="1" applyBorder="1" applyAlignment="1" applyProtection="1">
      <alignment horizontal="center"/>
      <protection locked="0"/>
    </xf>
    <xf numFmtId="0" fontId="25" fillId="2" borderId="0" xfId="3" quotePrefix="1" applyFont="1" applyFill="1" applyAlignment="1" applyProtection="1">
      <alignment horizontal="left"/>
      <protection locked="0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38" xfId="3" applyFont="1" applyFill="1" applyBorder="1" applyAlignment="1" applyProtection="1">
      <alignment horizontal="center"/>
      <protection locked="0"/>
    </xf>
    <xf numFmtId="0" fontId="3" fillId="2" borderId="20" xfId="3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left"/>
      <protection locked="0"/>
    </xf>
    <xf numFmtId="0" fontId="3" fillId="6" borderId="0" xfId="3" applyFont="1" applyFill="1" applyBorder="1" applyAlignment="1" applyProtection="1">
      <alignment horizontal="center"/>
      <protection locked="0"/>
    </xf>
    <xf numFmtId="0" fontId="3" fillId="6" borderId="20" xfId="3" quotePrefix="1" applyFont="1" applyFill="1" applyBorder="1" applyAlignment="1" applyProtection="1">
      <alignment horizontal="center"/>
      <protection locked="0"/>
    </xf>
    <xf numFmtId="0" fontId="3" fillId="6" borderId="1" xfId="3" applyFont="1" applyFill="1" applyBorder="1" applyAlignment="1" applyProtection="1">
      <alignment horizontal="center"/>
      <protection locked="0"/>
    </xf>
    <xf numFmtId="0" fontId="51" fillId="0" borderId="0" xfId="14"/>
    <xf numFmtId="0" fontId="55" fillId="2" borderId="0" xfId="14" applyFont="1" applyFill="1" applyProtection="1"/>
    <xf numFmtId="0" fontId="56" fillId="2" borderId="0" xfId="14" applyFont="1" applyFill="1" applyProtection="1"/>
    <xf numFmtId="0" fontId="15" fillId="2" borderId="0" xfId="14" applyFont="1" applyFill="1" applyProtection="1"/>
    <xf numFmtId="0" fontId="15" fillId="2" borderId="0" xfId="14" applyFont="1" applyFill="1" applyAlignment="1" applyProtection="1">
      <alignment horizontal="left"/>
    </xf>
    <xf numFmtId="0" fontId="51" fillId="2" borderId="0" xfId="14" applyFill="1"/>
    <xf numFmtId="0" fontId="57" fillId="2" borderId="0" xfId="14" applyFont="1" applyFill="1" applyProtection="1"/>
    <xf numFmtId="0" fontId="58" fillId="2" borderId="0" xfId="14" applyFont="1" applyFill="1" applyProtection="1"/>
    <xf numFmtId="0" fontId="17" fillId="2" borderId="0" xfId="14" applyFont="1" applyFill="1" applyProtection="1"/>
    <xf numFmtId="0" fontId="17" fillId="2" borderId="0" xfId="14" applyFont="1" applyFill="1" applyAlignment="1" applyProtection="1">
      <alignment horizontal="left"/>
    </xf>
    <xf numFmtId="0" fontId="17" fillId="0" borderId="0" xfId="14" applyFont="1"/>
    <xf numFmtId="0" fontId="17" fillId="2" borderId="0" xfId="14" applyFont="1" applyFill="1"/>
    <xf numFmtId="38" fontId="24" fillId="0" borderId="0" xfId="7" applyNumberFormat="1" applyFont="1" applyFill="1" applyBorder="1" applyAlignment="1" applyProtection="1">
      <alignment horizontal="center"/>
    </xf>
    <xf numFmtId="0" fontId="17" fillId="0" borderId="0" xfId="14" applyFont="1" applyFill="1" applyProtection="1"/>
    <xf numFmtId="0" fontId="50" fillId="0" borderId="60" xfId="0" applyFont="1" applyFill="1" applyBorder="1" applyAlignment="1" applyProtection="1">
      <alignment horizontal="center" wrapText="1"/>
    </xf>
    <xf numFmtId="0" fontId="50" fillId="0" borderId="60" xfId="0" applyFont="1" applyFill="1" applyBorder="1" applyAlignment="1" applyProtection="1">
      <alignment horizontal="center"/>
    </xf>
    <xf numFmtId="0" fontId="0" fillId="0" borderId="46" xfId="0" applyBorder="1" applyAlignment="1" applyProtection="1">
      <alignment horizontal="left" vertical="top" wrapText="1"/>
    </xf>
    <xf numFmtId="49" fontId="42" fillId="0" borderId="58" xfId="0" applyNumberFormat="1" applyFont="1" applyFill="1" applyBorder="1" applyAlignment="1" applyProtection="1">
      <alignment horizontal="center" vertical="top" wrapText="1"/>
    </xf>
    <xf numFmtId="0" fontId="38" fillId="0" borderId="48" xfId="0" applyFont="1" applyFill="1" applyBorder="1" applyAlignment="1" applyProtection="1">
      <alignment horizontal="center" wrapText="1"/>
    </xf>
    <xf numFmtId="0" fontId="43" fillId="15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40" fillId="0" borderId="53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44" fontId="40" fillId="14" borderId="47" xfId="1" applyFont="1" applyFill="1" applyBorder="1" applyAlignment="1" applyProtection="1">
      <alignment horizontal="center" wrapText="1"/>
      <protection locked="0"/>
    </xf>
    <xf numFmtId="0" fontId="40" fillId="0" borderId="0" xfId="1" applyNumberFormat="1" applyFont="1" applyFill="1" applyBorder="1" applyAlignment="1" applyProtection="1">
      <alignment horizontal="left" wrapText="1"/>
    </xf>
    <xf numFmtId="0" fontId="34" fillId="0" borderId="0" xfId="0" applyFont="1" applyAlignment="1" applyProtection="1">
      <alignment horizontal="left" wrapText="1"/>
    </xf>
    <xf numFmtId="44" fontId="0" fillId="0" borderId="47" xfId="1" applyFont="1" applyBorder="1" applyAlignment="1">
      <alignment horizontal="center" wrapText="1"/>
    </xf>
    <xf numFmtId="0" fontId="36" fillId="0" borderId="0" xfId="1" applyNumberFormat="1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4" fontId="40" fillId="14" borderId="47" xfId="1" applyNumberFormat="1" applyFont="1" applyFill="1" applyBorder="1" applyAlignment="1" applyProtection="1">
      <alignment horizontal="center" wrapText="1"/>
      <protection locked="0"/>
    </xf>
    <xf numFmtId="0" fontId="42" fillId="0" borderId="58" xfId="0" applyFont="1" applyBorder="1" applyAlignment="1" applyProtection="1">
      <alignment horizontal="center" vertical="top" wrapText="1"/>
    </xf>
    <xf numFmtId="0" fontId="0" fillId="0" borderId="0" xfId="0" applyAlignment="1">
      <alignment horizontal="left" wrapText="1"/>
    </xf>
    <xf numFmtId="169" fontId="38" fillId="14" borderId="45" xfId="0" applyNumberFormat="1" applyFont="1" applyFill="1" applyBorder="1" applyAlignment="1" applyProtection="1">
      <alignment horizontal="center" wrapText="1"/>
      <protection locked="0"/>
    </xf>
    <xf numFmtId="0" fontId="38" fillId="14" borderId="45" xfId="0" applyFont="1" applyFill="1" applyBorder="1" applyAlignment="1" applyProtection="1">
      <alignment horizontal="center" wrapText="1"/>
      <protection locked="0"/>
    </xf>
    <xf numFmtId="0" fontId="42" fillId="0" borderId="46" xfId="0" applyFont="1" applyBorder="1" applyAlignment="1" applyProtection="1">
      <alignment horizontal="center" vertical="top" wrapText="1"/>
    </xf>
    <xf numFmtId="0" fontId="0" fillId="0" borderId="46" xfId="0" applyBorder="1" applyAlignment="1" applyProtection="1">
      <alignment horizontal="center" wrapText="1"/>
    </xf>
    <xf numFmtId="49" fontId="40" fillId="14" borderId="4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44" fontId="40" fillId="14" borderId="45" xfId="1" applyFont="1" applyFill="1" applyBorder="1" applyAlignment="1" applyProtection="1">
      <alignment horizontal="center" wrapText="1"/>
      <protection locked="0"/>
    </xf>
    <xf numFmtId="44" fontId="1" fillId="14" borderId="45" xfId="1" applyFont="1" applyFill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horizontal="left" wrapText="1"/>
    </xf>
    <xf numFmtId="44" fontId="40" fillId="14" borderId="45" xfId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horizontal="left" wrapText="1"/>
    </xf>
    <xf numFmtId="42" fontId="40" fillId="14" borderId="45" xfId="1" applyNumberFormat="1" applyFont="1" applyFill="1" applyBorder="1" applyAlignment="1" applyProtection="1">
      <alignment horizontal="center" wrapText="1"/>
      <protection locked="0"/>
    </xf>
    <xf numFmtId="42" fontId="1" fillId="14" borderId="45" xfId="1" applyNumberFormat="1" applyFont="1" applyFill="1" applyBorder="1" applyAlignment="1" applyProtection="1">
      <alignment wrapText="1"/>
      <protection locked="0"/>
    </xf>
    <xf numFmtId="164" fontId="40" fillId="14" borderId="45" xfId="1" applyNumberFormat="1" applyFont="1" applyFill="1" applyBorder="1" applyAlignment="1" applyProtection="1">
      <alignment horizontal="center" wrapText="1"/>
      <protection locked="0"/>
    </xf>
    <xf numFmtId="164" fontId="1" fillId="14" borderId="45" xfId="1" applyNumberFormat="1" applyFont="1" applyFill="1" applyBorder="1" applyAlignment="1" applyProtection="1">
      <alignment wrapText="1"/>
      <protection locked="0"/>
    </xf>
    <xf numFmtId="44" fontId="40" fillId="0" borderId="0" xfId="1" applyFont="1" applyFill="1" applyBorder="1" applyAlignment="1" applyProtection="1">
      <alignment horizontal="left" wrapText="1"/>
    </xf>
    <xf numFmtId="44" fontId="36" fillId="0" borderId="55" xfId="1" applyFont="1" applyBorder="1" applyAlignment="1" applyProtection="1">
      <alignment horizontal="center" wrapText="1"/>
    </xf>
    <xf numFmtId="44" fontId="36" fillId="0" borderId="0" xfId="1" applyFont="1" applyFill="1" applyBorder="1" applyAlignment="1" applyProtection="1">
      <alignment horizontal="left" wrapText="1"/>
    </xf>
    <xf numFmtId="0" fontId="34" fillId="0" borderId="0" xfId="0" applyFont="1" applyBorder="1" applyAlignment="1" applyProtection="1">
      <alignment wrapText="1"/>
    </xf>
    <xf numFmtId="0" fontId="36" fillId="0" borderId="51" xfId="0" applyFont="1" applyBorder="1" applyAlignment="1" applyProtection="1">
      <alignment horizontal="center" wrapText="1"/>
    </xf>
    <xf numFmtId="0" fontId="34" fillId="0" borderId="51" xfId="0" applyFont="1" applyBorder="1" applyAlignment="1" applyProtection="1">
      <alignment horizontal="center" wrapText="1"/>
    </xf>
    <xf numFmtId="0" fontId="39" fillId="0" borderId="50" xfId="0" applyFont="1" applyFill="1" applyBorder="1" applyAlignment="1" applyProtection="1">
      <alignment horizontal="left" wrapText="1"/>
    </xf>
    <xf numFmtId="0" fontId="17" fillId="0" borderId="0" xfId="0" applyFont="1" applyBorder="1" applyAlignment="1" applyProtection="1">
      <alignment wrapText="1"/>
    </xf>
    <xf numFmtId="44" fontId="35" fillId="14" borderId="47" xfId="1" applyFont="1" applyFill="1" applyBorder="1" applyAlignment="1" applyProtection="1">
      <alignment horizontal="right" wrapText="1"/>
      <protection locked="0"/>
    </xf>
    <xf numFmtId="2" fontId="35" fillId="14" borderId="47" xfId="0" applyNumberFormat="1" applyFont="1" applyFill="1" applyBorder="1" applyAlignment="1" applyProtection="1">
      <alignment horizontal="center" wrapText="1"/>
      <protection locked="0"/>
    </xf>
    <xf numFmtId="0" fontId="35" fillId="14" borderId="47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/>
    <xf numFmtId="0" fontId="35" fillId="14" borderId="45" xfId="0" applyFont="1" applyFill="1" applyBorder="1" applyAlignment="1" applyProtection="1">
      <alignment horizontal="center" wrapText="1"/>
      <protection locked="0"/>
    </xf>
    <xf numFmtId="0" fontId="36" fillId="14" borderId="45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/>
    <xf numFmtId="170" fontId="35" fillId="14" borderId="47" xfId="0" applyNumberFormat="1" applyFont="1" applyFill="1" applyBorder="1" applyAlignment="1" applyProtection="1">
      <alignment horizontal="center" wrapText="1"/>
      <protection locked="0"/>
    </xf>
    <xf numFmtId="170" fontId="35" fillId="0" borderId="0" xfId="0" applyNumberFormat="1" applyFont="1" applyFill="1" applyBorder="1" applyAlignment="1" applyProtection="1">
      <alignment horizontal="center" wrapText="1"/>
    </xf>
    <xf numFmtId="170" fontId="36" fillId="0" borderId="0" xfId="0" applyNumberFormat="1" applyFont="1" applyFill="1" applyBorder="1" applyAlignment="1" applyProtection="1">
      <alignment horizontal="center" wrapText="1"/>
    </xf>
    <xf numFmtId="0" fontId="37" fillId="14" borderId="45" xfId="9" applyFont="1" applyFill="1" applyBorder="1" applyAlignment="1" applyProtection="1">
      <alignment horizontal="center" wrapText="1"/>
      <protection locked="0"/>
    </xf>
    <xf numFmtId="0" fontId="35" fillId="14" borderId="45" xfId="0" applyFont="1" applyFill="1" applyBorder="1" applyAlignment="1" applyProtection="1">
      <alignment horizontal="center"/>
      <protection locked="0"/>
    </xf>
    <xf numFmtId="0" fontId="17" fillId="0" borderId="46" xfId="0" applyFont="1" applyBorder="1" applyAlignment="1" applyProtection="1">
      <alignment horizontal="center" wrapText="1"/>
    </xf>
    <xf numFmtId="14" fontId="35" fillId="14" borderId="45" xfId="0" applyNumberFormat="1" applyFont="1" applyFill="1" applyBorder="1" applyAlignment="1" applyProtection="1">
      <alignment horizontal="center" wrapText="1"/>
      <protection locked="0"/>
    </xf>
    <xf numFmtId="49" fontId="35" fillId="14" borderId="45" xfId="0" applyNumberFormat="1" applyFont="1" applyFill="1" applyBorder="1" applyAlignment="1" applyProtection="1">
      <alignment horizontal="center" wrapText="1"/>
      <protection locked="0"/>
    </xf>
    <xf numFmtId="0" fontId="6" fillId="2" borderId="0" xfId="3" quotePrefix="1" applyFont="1" applyFill="1" applyAlignment="1">
      <alignment horizontal="center"/>
    </xf>
    <xf numFmtId="169" fontId="35" fillId="14" borderId="45" xfId="0" applyNumberFormat="1" applyFont="1" applyFill="1" applyBorder="1" applyAlignment="1" applyProtection="1">
      <alignment horizontal="center" wrapText="1"/>
      <protection locked="0"/>
    </xf>
    <xf numFmtId="0" fontId="13" fillId="2" borderId="34" xfId="3" applyFont="1" applyFill="1" applyBorder="1" applyAlignment="1" applyProtection="1">
      <alignment horizontal="center"/>
      <protection locked="0"/>
    </xf>
    <xf numFmtId="0" fontId="13" fillId="2" borderId="65" xfId="3" applyFont="1" applyFill="1" applyBorder="1" applyAlignment="1" applyProtection="1">
      <alignment horizontal="center"/>
      <protection locked="0"/>
    </xf>
    <xf numFmtId="0" fontId="15" fillId="2" borderId="39" xfId="3" applyFont="1" applyFill="1" applyBorder="1" applyAlignment="1" applyProtection="1">
      <alignment horizontal="center"/>
      <protection locked="0"/>
    </xf>
    <xf numFmtId="0" fontId="15" fillId="2" borderId="38" xfId="3" applyFont="1" applyFill="1" applyBorder="1" applyAlignment="1" applyProtection="1">
      <alignment horizontal="center"/>
      <protection locked="0"/>
    </xf>
    <xf numFmtId="0" fontId="14" fillId="6" borderId="12" xfId="3" applyFont="1" applyFill="1" applyBorder="1" applyAlignment="1" applyProtection="1">
      <alignment horizontal="center"/>
      <protection locked="0"/>
    </xf>
    <xf numFmtId="0" fontId="14" fillId="6" borderId="15" xfId="3" applyFont="1" applyFill="1" applyBorder="1" applyAlignment="1" applyProtection="1">
      <alignment horizontal="center"/>
      <protection locked="0"/>
    </xf>
    <xf numFmtId="0" fontId="3" fillId="6" borderId="20" xfId="3" applyFont="1" applyFill="1" applyBorder="1" applyAlignment="1" applyProtection="1">
      <alignment horizontal="center"/>
      <protection locked="0"/>
    </xf>
    <xf numFmtId="0" fontId="3" fillId="6" borderId="21" xfId="3" applyFont="1" applyFill="1" applyBorder="1" applyAlignment="1" applyProtection="1">
      <alignment horizontal="center"/>
      <protection locked="0"/>
    </xf>
    <xf numFmtId="0" fontId="6" fillId="6" borderId="24" xfId="3" applyFont="1" applyFill="1" applyBorder="1" applyAlignment="1" applyProtection="1">
      <alignment horizontal="center"/>
      <protection locked="0"/>
    </xf>
    <xf numFmtId="0" fontId="6" fillId="6" borderId="25" xfId="3" applyFont="1" applyFill="1" applyBorder="1" applyAlignment="1" applyProtection="1">
      <alignment horizontal="center"/>
      <protection locked="0"/>
    </xf>
    <xf numFmtId="0" fontId="3" fillId="6" borderId="12" xfId="3" applyFont="1" applyFill="1" applyBorder="1" applyAlignment="1" applyProtection="1">
      <alignment horizontal="center"/>
      <protection locked="0"/>
    </xf>
    <xf numFmtId="0" fontId="3" fillId="6" borderId="15" xfId="3" applyFont="1" applyFill="1" applyBorder="1" applyAlignment="1" applyProtection="1">
      <alignment horizontal="center"/>
      <protection locked="0"/>
    </xf>
    <xf numFmtId="0" fontId="3" fillId="6" borderId="24" xfId="3" applyFont="1" applyFill="1" applyBorder="1" applyAlignment="1" applyProtection="1">
      <alignment horizontal="center"/>
      <protection locked="0"/>
    </xf>
    <xf numFmtId="0" fontId="3" fillId="6" borderId="25" xfId="3" applyFont="1" applyFill="1" applyBorder="1" applyAlignment="1" applyProtection="1">
      <alignment horizontal="center"/>
      <protection locked="0"/>
    </xf>
    <xf numFmtId="42" fontId="17" fillId="0" borderId="8" xfId="3" applyNumberFormat="1" applyFont="1" applyFill="1" applyBorder="1" applyAlignment="1" applyProtection="1">
      <alignment horizontal="center"/>
      <protection locked="0"/>
    </xf>
    <xf numFmtId="42" fontId="17" fillId="0" borderId="10" xfId="3" applyNumberFormat="1" applyFont="1" applyFill="1" applyBorder="1" applyAlignment="1" applyProtection="1">
      <alignment horizontal="center"/>
      <protection locked="0"/>
    </xf>
    <xf numFmtId="0" fontId="13" fillId="2" borderId="35" xfId="3" applyFont="1" applyFill="1" applyBorder="1" applyAlignment="1" applyProtection="1">
      <alignment horizontal="center"/>
      <protection locked="0"/>
    </xf>
    <xf numFmtId="0" fontId="15" fillId="2" borderId="8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 applyProtection="1">
      <alignment horizontal="center"/>
      <protection locked="0"/>
    </xf>
    <xf numFmtId="42" fontId="17" fillId="2" borderId="8" xfId="3" applyNumberFormat="1" applyFont="1" applyFill="1" applyBorder="1" applyAlignment="1" applyProtection="1">
      <alignment horizontal="center"/>
      <protection locked="0"/>
    </xf>
    <xf numFmtId="42" fontId="17" fillId="2" borderId="10" xfId="3" applyNumberFormat="1" applyFont="1" applyFill="1" applyBorder="1" applyAlignment="1" applyProtection="1">
      <alignment horizontal="center"/>
      <protection locked="0"/>
    </xf>
    <xf numFmtId="0" fontId="13" fillId="2" borderId="6" xfId="3" applyFont="1" applyFill="1" applyBorder="1" applyAlignment="1" applyProtection="1">
      <alignment horizontal="center"/>
      <protection locked="0"/>
    </xf>
    <xf numFmtId="0" fontId="13" fillId="2" borderId="7" xfId="3" applyFont="1" applyFill="1" applyBorder="1" applyAlignment="1" applyProtection="1">
      <alignment horizontal="center"/>
      <protection locked="0"/>
    </xf>
    <xf numFmtId="42" fontId="26" fillId="5" borderId="8" xfId="7" applyNumberFormat="1" applyFont="1" applyFill="1" applyBorder="1" applyAlignment="1" applyProtection="1">
      <alignment horizontal="center"/>
      <protection locked="0"/>
    </xf>
    <xf numFmtId="42" fontId="26" fillId="5" borderId="10" xfId="7" applyNumberFormat="1" applyFont="1" applyFill="1" applyBorder="1" applyAlignment="1" applyProtection="1">
      <alignment horizontal="center"/>
      <protection locked="0"/>
    </xf>
    <xf numFmtId="41" fontId="26" fillId="5" borderId="8" xfId="7" applyNumberFormat="1" applyFont="1" applyFill="1" applyBorder="1" applyAlignment="1" applyProtection="1">
      <alignment horizontal="right"/>
      <protection locked="0"/>
    </xf>
    <xf numFmtId="41" fontId="26" fillId="5" borderId="10" xfId="7" applyNumberFormat="1" applyFont="1" applyFill="1" applyBorder="1" applyAlignment="1" applyProtection="1">
      <alignment horizontal="right"/>
      <protection locked="0"/>
    </xf>
    <xf numFmtId="41" fontId="26" fillId="5" borderId="8" xfId="7" applyNumberFormat="1" applyFont="1" applyFill="1" applyBorder="1" applyAlignment="1" applyProtection="1">
      <alignment horizontal="center"/>
      <protection locked="0"/>
    </xf>
    <xf numFmtId="41" fontId="26" fillId="5" borderId="10" xfId="7" applyNumberFormat="1" applyFont="1" applyFill="1" applyBorder="1" applyAlignment="1" applyProtection="1">
      <alignment horizontal="center"/>
      <protection locked="0"/>
    </xf>
    <xf numFmtId="41" fontId="17" fillId="2" borderId="8" xfId="3" applyNumberFormat="1" applyFont="1" applyFill="1" applyBorder="1" applyAlignment="1" applyProtection="1">
      <alignment horizontal="center"/>
      <protection locked="0"/>
    </xf>
    <xf numFmtId="41" fontId="17" fillId="2" borderId="10" xfId="3" applyNumberFormat="1" applyFont="1" applyFill="1" applyBorder="1" applyAlignment="1" applyProtection="1">
      <alignment horizontal="center"/>
      <protection locked="0"/>
    </xf>
    <xf numFmtId="42" fontId="26" fillId="8" borderId="8" xfId="7" applyNumberFormat="1" applyFont="1" applyFill="1" applyBorder="1" applyAlignment="1" applyProtection="1">
      <alignment horizontal="center"/>
      <protection locked="0"/>
    </xf>
    <xf numFmtId="42" fontId="26" fillId="8" borderId="10" xfId="7" applyNumberFormat="1" applyFont="1" applyFill="1" applyBorder="1" applyAlignment="1" applyProtection="1">
      <alignment horizontal="center"/>
      <protection locked="0"/>
    </xf>
    <xf numFmtId="41" fontId="26" fillId="8" borderId="8" xfId="7" applyNumberFormat="1" applyFont="1" applyFill="1" applyBorder="1" applyAlignment="1" applyProtection="1">
      <alignment horizontal="right"/>
      <protection locked="0"/>
    </xf>
    <xf numFmtId="41" fontId="26" fillId="8" borderId="10" xfId="7" applyNumberFormat="1" applyFont="1" applyFill="1" applyBorder="1" applyAlignment="1" applyProtection="1">
      <alignment horizontal="right"/>
      <protection locked="0"/>
    </xf>
    <xf numFmtId="41" fontId="26" fillId="8" borderId="8" xfId="7" applyNumberFormat="1" applyFont="1" applyFill="1" applyBorder="1" applyAlignment="1" applyProtection="1">
      <alignment horizontal="center"/>
      <protection locked="0"/>
    </xf>
    <xf numFmtId="41" fontId="26" fillId="8" borderId="10" xfId="7" applyNumberFormat="1" applyFont="1" applyFill="1" applyBorder="1" applyAlignment="1" applyProtection="1">
      <alignment horizontal="center"/>
      <protection locked="0"/>
    </xf>
    <xf numFmtId="0" fontId="12" fillId="2" borderId="3" xfId="3" applyFont="1" applyFill="1" applyBorder="1" applyAlignment="1" applyProtection="1">
      <alignment horizontal="center"/>
      <protection locked="0"/>
    </xf>
    <xf numFmtId="0" fontId="12" fillId="2" borderId="4" xfId="3" applyFont="1" applyFill="1" applyBorder="1" applyAlignment="1" applyProtection="1">
      <alignment horizontal="center"/>
      <protection locked="0"/>
    </xf>
    <xf numFmtId="0" fontId="12" fillId="2" borderId="5" xfId="3" applyFont="1" applyFill="1" applyBorder="1" applyAlignment="1" applyProtection="1">
      <alignment horizontal="center"/>
      <protection locked="0"/>
    </xf>
    <xf numFmtId="0" fontId="5" fillId="2" borderId="0" xfId="3" applyFont="1" applyFill="1" applyBorder="1" applyAlignment="1" applyProtection="1">
      <alignment horizontal="left" vertical="center"/>
      <protection locked="0"/>
    </xf>
    <xf numFmtId="0" fontId="12" fillId="5" borderId="3" xfId="3" applyFont="1" applyFill="1" applyBorder="1" applyAlignment="1" applyProtection="1">
      <alignment horizontal="center"/>
      <protection locked="0"/>
    </xf>
    <xf numFmtId="0" fontId="12" fillId="5" borderId="4" xfId="3" applyFont="1" applyFill="1" applyBorder="1" applyAlignment="1" applyProtection="1">
      <alignment horizontal="center"/>
      <protection locked="0"/>
    </xf>
    <xf numFmtId="0" fontId="12" fillId="5" borderId="5" xfId="3" applyFont="1" applyFill="1" applyBorder="1" applyAlignment="1" applyProtection="1">
      <alignment horizontal="center"/>
      <protection locked="0"/>
    </xf>
    <xf numFmtId="0" fontId="3" fillId="6" borderId="0" xfId="3" applyFont="1" applyFill="1" applyBorder="1" applyAlignment="1" applyProtection="1">
      <alignment horizontal="center"/>
      <protection locked="0"/>
    </xf>
    <xf numFmtId="0" fontId="3" fillId="6" borderId="20" xfId="3" quotePrefix="1" applyFont="1" applyFill="1" applyBorder="1" applyAlignment="1" applyProtection="1">
      <alignment horizontal="center"/>
      <protection locked="0"/>
    </xf>
    <xf numFmtId="0" fontId="3" fillId="6" borderId="0" xfId="3" quotePrefix="1" applyFont="1" applyFill="1" applyBorder="1" applyAlignment="1" applyProtection="1">
      <alignment horizontal="center"/>
      <protection locked="0"/>
    </xf>
    <xf numFmtId="0" fontId="3" fillId="6" borderId="21" xfId="3" quotePrefix="1" applyFont="1" applyFill="1" applyBorder="1" applyAlignment="1" applyProtection="1">
      <alignment horizontal="center"/>
      <protection locked="0"/>
    </xf>
    <xf numFmtId="41" fontId="7" fillId="2" borderId="20" xfId="3" applyNumberFormat="1" applyFont="1" applyFill="1" applyBorder="1" applyAlignment="1" applyProtection="1">
      <alignment horizontal="center"/>
      <protection locked="0"/>
    </xf>
    <xf numFmtId="41" fontId="7" fillId="2" borderId="21" xfId="3" applyNumberFormat="1" applyFont="1" applyFill="1" applyBorder="1" applyAlignment="1" applyProtection="1">
      <alignment horizontal="center"/>
      <protection locked="0"/>
    </xf>
    <xf numFmtId="0" fontId="3" fillId="6" borderId="1" xfId="3" applyFont="1" applyFill="1" applyBorder="1" applyAlignment="1" applyProtection="1">
      <alignment horizontal="center"/>
      <protection locked="0"/>
    </xf>
    <xf numFmtId="0" fontId="3" fillId="6" borderId="8" xfId="3" quotePrefix="1" applyFont="1" applyFill="1" applyBorder="1" applyAlignment="1" applyProtection="1">
      <alignment horizontal="center"/>
      <protection locked="0"/>
    </xf>
    <xf numFmtId="0" fontId="3" fillId="6" borderId="10" xfId="3" applyFont="1" applyFill="1" applyBorder="1" applyAlignment="1" applyProtection="1">
      <alignment horizontal="center"/>
      <protection locked="0"/>
    </xf>
    <xf numFmtId="0" fontId="15" fillId="2" borderId="8" xfId="3" applyNumberFormat="1" applyFont="1" applyFill="1" applyBorder="1" applyAlignment="1" applyProtection="1">
      <alignment horizontal="center"/>
      <protection locked="0"/>
    </xf>
    <xf numFmtId="0" fontId="15" fillId="2" borderId="9" xfId="3" applyNumberFormat="1" applyFont="1" applyFill="1" applyBorder="1" applyAlignment="1" applyProtection="1">
      <alignment horizontal="center"/>
      <protection locked="0"/>
    </xf>
    <xf numFmtId="0" fontId="15" fillId="2" borderId="10" xfId="3" applyNumberFormat="1" applyFont="1" applyFill="1" applyBorder="1" applyAlignment="1" applyProtection="1">
      <alignment horizontal="center"/>
      <protection locked="0"/>
    </xf>
    <xf numFmtId="0" fontId="3" fillId="6" borderId="2" xfId="3" applyFont="1" applyFill="1" applyBorder="1" applyAlignment="1" applyProtection="1">
      <alignment horizontal="center"/>
      <protection locked="0"/>
    </xf>
    <xf numFmtId="0" fontId="3" fillId="2" borderId="12" xfId="3" applyFont="1" applyFill="1" applyBorder="1" applyAlignment="1" applyProtection="1">
      <alignment horizontal="center"/>
      <protection locked="0"/>
    </xf>
    <xf numFmtId="0" fontId="3" fillId="2" borderId="15" xfId="3" applyFont="1" applyFill="1" applyBorder="1" applyAlignment="1" applyProtection="1">
      <alignment horizontal="center"/>
      <protection locked="0"/>
    </xf>
    <xf numFmtId="0" fontId="3" fillId="6" borderId="8" xfId="3" applyFont="1" applyFill="1" applyBorder="1" applyAlignment="1" applyProtection="1">
      <alignment horizontal="center"/>
      <protection locked="0"/>
    </xf>
    <xf numFmtId="41" fontId="8" fillId="2" borderId="8" xfId="3" applyNumberFormat="1" applyFont="1" applyFill="1" applyBorder="1" applyAlignment="1" applyProtection="1">
      <alignment horizontal="center"/>
      <protection locked="0"/>
    </xf>
    <xf numFmtId="41" fontId="8" fillId="2" borderId="10" xfId="3" applyNumberFormat="1" applyFont="1" applyFill="1" applyBorder="1" applyAlignment="1" applyProtection="1">
      <alignment horizontal="center"/>
      <protection locked="0"/>
    </xf>
    <xf numFmtId="164" fontId="6" fillId="0" borderId="8" xfId="1" applyNumberFormat="1" applyFont="1" applyFill="1" applyBorder="1" applyAlignment="1" applyProtection="1">
      <alignment horizontal="center"/>
      <protection locked="0"/>
    </xf>
    <xf numFmtId="164" fontId="6" fillId="0" borderId="10" xfId="1" applyNumberFormat="1" applyFont="1" applyFill="1" applyBorder="1" applyAlignment="1" applyProtection="1">
      <alignment horizontal="center"/>
      <protection locked="0"/>
    </xf>
    <xf numFmtId="0" fontId="2" fillId="2" borderId="0" xfId="3" applyFont="1" applyFill="1" applyAlignment="1" applyProtection="1">
      <alignment horizontal="left"/>
      <protection locked="0"/>
    </xf>
    <xf numFmtId="0" fontId="9" fillId="6" borderId="8" xfId="3" applyFont="1" applyFill="1" applyBorder="1" applyAlignment="1" applyProtection="1">
      <alignment horizontal="left"/>
      <protection locked="0"/>
    </xf>
    <xf numFmtId="0" fontId="9" fillId="6" borderId="9" xfId="3" applyFont="1" applyFill="1" applyBorder="1" applyAlignment="1" applyProtection="1">
      <alignment horizontal="left"/>
      <protection locked="0"/>
    </xf>
    <xf numFmtId="0" fontId="9" fillId="6" borderId="1" xfId="3" applyFont="1" applyFill="1" applyBorder="1" applyAlignment="1" applyProtection="1">
      <alignment horizontal="left"/>
      <protection locked="0"/>
    </xf>
    <xf numFmtId="0" fontId="9" fillId="6" borderId="10" xfId="3" applyFont="1" applyFill="1" applyBorder="1" applyAlignment="1" applyProtection="1">
      <alignment horizontal="left"/>
      <protection locked="0"/>
    </xf>
    <xf numFmtId="42" fontId="6" fillId="0" borderId="8" xfId="3" applyNumberFormat="1" applyFont="1" applyFill="1" applyBorder="1" applyAlignment="1" applyProtection="1">
      <alignment horizontal="center"/>
      <protection locked="0"/>
    </xf>
    <xf numFmtId="42" fontId="6" fillId="0" borderId="10" xfId="3" applyNumberFormat="1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left"/>
      <protection locked="0"/>
    </xf>
    <xf numFmtId="49" fontId="17" fillId="2" borderId="8" xfId="3" applyNumberFormat="1" applyFont="1" applyFill="1" applyBorder="1" applyAlignment="1" applyProtection="1">
      <alignment horizontal="left" wrapText="1"/>
      <protection locked="0"/>
    </xf>
    <xf numFmtId="49" fontId="17" fillId="2" borderId="9" xfId="3" applyNumberFormat="1" applyFont="1" applyFill="1" applyBorder="1" applyAlignment="1" applyProtection="1">
      <alignment horizontal="left" wrapText="1"/>
      <protection locked="0"/>
    </xf>
    <xf numFmtId="49" fontId="17" fillId="2" borderId="10" xfId="3" applyNumberFormat="1" applyFont="1" applyFill="1" applyBorder="1" applyAlignment="1" applyProtection="1">
      <alignment horizontal="left" wrapText="1"/>
      <protection locked="0"/>
    </xf>
    <xf numFmtId="0" fontId="17" fillId="2" borderId="8" xfId="3" applyFont="1" applyFill="1" applyBorder="1" applyAlignment="1" applyProtection="1">
      <alignment horizontal="right"/>
      <protection locked="0"/>
    </xf>
    <xf numFmtId="0" fontId="17" fillId="2" borderId="10" xfId="3" applyFont="1" applyFill="1" applyBorder="1" applyAlignment="1" applyProtection="1">
      <alignment horizontal="right"/>
      <protection locked="0"/>
    </xf>
    <xf numFmtId="0" fontId="3" fillId="2" borderId="20" xfId="3" applyFont="1" applyFill="1" applyBorder="1" applyAlignment="1" applyProtection="1">
      <alignment horizontal="center"/>
      <protection locked="0"/>
    </xf>
    <xf numFmtId="0" fontId="3" fillId="2" borderId="21" xfId="3" applyFont="1" applyFill="1" applyBorder="1" applyAlignment="1" applyProtection="1">
      <alignment horizontal="center"/>
      <protection locked="0"/>
    </xf>
    <xf numFmtId="0" fontId="6" fillId="6" borderId="24" xfId="3" applyFont="1" applyFill="1" applyBorder="1" applyAlignment="1" applyProtection="1">
      <alignment horizontal="left"/>
      <protection locked="0"/>
    </xf>
    <xf numFmtId="0" fontId="6" fillId="6" borderId="1" xfId="3" applyFont="1" applyFill="1" applyBorder="1" applyAlignment="1" applyProtection="1">
      <alignment horizontal="left"/>
      <protection locked="0"/>
    </xf>
    <xf numFmtId="0" fontId="6" fillId="6" borderId="25" xfId="3" applyFont="1" applyFill="1" applyBorder="1" applyAlignment="1" applyProtection="1">
      <alignment horizontal="left"/>
      <protection locked="0"/>
    </xf>
    <xf numFmtId="0" fontId="3" fillId="2" borderId="24" xfId="3" applyFont="1" applyFill="1" applyBorder="1" applyAlignment="1" applyProtection="1">
      <alignment horizontal="center"/>
      <protection locked="0"/>
    </xf>
    <xf numFmtId="0" fontId="3" fillId="2" borderId="25" xfId="3" applyFont="1" applyFill="1" applyBorder="1" applyAlignment="1" applyProtection="1">
      <alignment horizontal="center"/>
      <protection locked="0"/>
    </xf>
    <xf numFmtId="0" fontId="2" fillId="0" borderId="10" xfId="3" applyFont="1" applyBorder="1" applyProtection="1">
      <protection locked="0"/>
    </xf>
    <xf numFmtId="49" fontId="17" fillId="2" borderId="8" xfId="3" applyNumberFormat="1" applyFont="1" applyFill="1" applyBorder="1" applyAlignment="1" applyProtection="1">
      <alignment wrapText="1"/>
      <protection locked="0"/>
    </xf>
    <xf numFmtId="49" fontId="2" fillId="0" borderId="9" xfId="3" applyNumberFormat="1" applyBorder="1" applyAlignment="1" applyProtection="1">
      <alignment wrapText="1"/>
      <protection locked="0"/>
    </xf>
    <xf numFmtId="41" fontId="9" fillId="2" borderId="8" xfId="3" applyNumberFormat="1" applyFont="1" applyFill="1" applyBorder="1" applyAlignment="1" applyProtection="1">
      <alignment horizontal="left" wrapText="1"/>
      <protection locked="0"/>
    </xf>
    <xf numFmtId="41" fontId="9" fillId="2" borderId="9" xfId="3" applyNumberFormat="1" applyFont="1" applyFill="1" applyBorder="1" applyAlignment="1" applyProtection="1">
      <alignment horizontal="left" wrapText="1"/>
      <protection locked="0"/>
    </xf>
    <xf numFmtId="41" fontId="9" fillId="2" borderId="10" xfId="3" applyNumberFormat="1" applyFont="1" applyFill="1" applyBorder="1" applyAlignment="1" applyProtection="1">
      <alignment horizontal="left" wrapText="1"/>
      <protection locked="0"/>
    </xf>
    <xf numFmtId="0" fontId="15" fillId="2" borderId="8" xfId="3" applyFont="1" applyFill="1" applyBorder="1" applyAlignment="1" applyProtection="1">
      <alignment horizontal="right"/>
      <protection locked="0"/>
    </xf>
    <xf numFmtId="0" fontId="15" fillId="2" borderId="10" xfId="3" applyFont="1" applyFill="1" applyBorder="1" applyAlignment="1" applyProtection="1">
      <alignment horizontal="right"/>
      <protection locked="0"/>
    </xf>
    <xf numFmtId="41" fontId="6" fillId="2" borderId="8" xfId="3" applyNumberFormat="1" applyFont="1" applyFill="1" applyBorder="1" applyAlignment="1" applyProtection="1">
      <alignment horizontal="left"/>
      <protection locked="0"/>
    </xf>
    <xf numFmtId="41" fontId="6" fillId="2" borderId="9" xfId="3" applyNumberFormat="1" applyFont="1" applyFill="1" applyBorder="1" applyAlignment="1" applyProtection="1">
      <alignment horizontal="left"/>
      <protection locked="0"/>
    </xf>
    <xf numFmtId="41" fontId="6" fillId="2" borderId="10" xfId="3" applyNumberFormat="1" applyFont="1" applyFill="1" applyBorder="1" applyAlignment="1" applyProtection="1">
      <alignment horizontal="left"/>
      <protection locked="0"/>
    </xf>
    <xf numFmtId="0" fontId="15" fillId="2" borderId="8" xfId="5" applyFont="1" applyFill="1" applyBorder="1" applyAlignment="1" applyProtection="1">
      <alignment horizontal="center"/>
      <protection locked="0"/>
    </xf>
    <xf numFmtId="0" fontId="15" fillId="2" borderId="9" xfId="5" applyFont="1" applyFill="1" applyBorder="1" applyAlignment="1" applyProtection="1">
      <alignment horizontal="center"/>
      <protection locked="0"/>
    </xf>
    <xf numFmtId="0" fontId="15" fillId="2" borderId="40" xfId="3" applyFont="1" applyFill="1" applyBorder="1" applyAlignment="1" applyProtection="1">
      <alignment horizontal="center"/>
      <protection locked="0"/>
    </xf>
    <xf numFmtId="0" fontId="15" fillId="2" borderId="41" xfId="3" applyFont="1" applyFill="1" applyBorder="1" applyAlignment="1" applyProtection="1">
      <alignment horizontal="center"/>
      <protection locked="0"/>
    </xf>
    <xf numFmtId="0" fontId="6" fillId="11" borderId="12" xfId="3" applyFont="1" applyFill="1" applyBorder="1" applyAlignment="1" applyProtection="1">
      <alignment horizontal="left" vertical="center" wrapText="1"/>
      <protection locked="0"/>
    </xf>
    <xf numFmtId="0" fontId="6" fillId="11" borderId="2" xfId="3" applyFont="1" applyFill="1" applyBorder="1" applyAlignment="1" applyProtection="1">
      <alignment horizontal="left" vertical="center" wrapText="1"/>
      <protection locked="0"/>
    </xf>
    <xf numFmtId="0" fontId="6" fillId="11" borderId="24" xfId="3" applyFont="1" applyFill="1" applyBorder="1" applyAlignment="1" applyProtection="1">
      <alignment horizontal="left" vertical="center" wrapText="1"/>
      <protection locked="0"/>
    </xf>
    <xf numFmtId="0" fontId="6" fillId="11" borderId="1" xfId="3" applyFont="1" applyFill="1" applyBorder="1" applyAlignment="1" applyProtection="1">
      <alignment horizontal="left" vertical="center" wrapText="1"/>
      <protection locked="0"/>
    </xf>
    <xf numFmtId="0" fontId="6" fillId="11" borderId="20" xfId="3" applyFont="1" applyFill="1" applyBorder="1" applyAlignment="1" applyProtection="1">
      <alignment horizontal="left" vertical="center" wrapText="1"/>
      <protection locked="0"/>
    </xf>
    <xf numFmtId="0" fontId="6" fillId="11" borderId="0" xfId="3" applyFont="1" applyFill="1" applyBorder="1" applyAlignment="1" applyProtection="1">
      <alignment horizontal="left" vertical="center" wrapText="1"/>
      <protection locked="0"/>
    </xf>
    <xf numFmtId="0" fontId="18" fillId="2" borderId="8" xfId="5" applyFont="1" applyFill="1" applyBorder="1" applyAlignment="1" applyProtection="1">
      <alignment horizontal="left"/>
      <protection locked="0"/>
    </xf>
    <xf numFmtId="0" fontId="18" fillId="2" borderId="9" xfId="5" applyFont="1" applyFill="1" applyBorder="1" applyAlignment="1" applyProtection="1">
      <alignment horizontal="left"/>
      <protection locked="0"/>
    </xf>
    <xf numFmtId="0" fontId="18" fillId="2" borderId="8" xfId="5" applyFont="1" applyFill="1" applyBorder="1" applyAlignment="1" applyProtection="1">
      <alignment horizontal="center"/>
      <protection locked="0"/>
    </xf>
    <xf numFmtId="0" fontId="18" fillId="2" borderId="9" xfId="5" applyFont="1" applyFill="1" applyBorder="1" applyAlignment="1" applyProtection="1">
      <alignment horizontal="center"/>
      <protection locked="0"/>
    </xf>
    <xf numFmtId="0" fontId="15" fillId="2" borderId="20" xfId="3" applyFont="1" applyFill="1" applyBorder="1" applyAlignment="1" applyProtection="1">
      <alignment horizontal="center"/>
      <protection locked="0"/>
    </xf>
    <xf numFmtId="0" fontId="15" fillId="2" borderId="21" xfId="3" applyFont="1" applyFill="1" applyBorder="1" applyAlignment="1" applyProtection="1">
      <alignment horizontal="center"/>
      <protection locked="0"/>
    </xf>
    <xf numFmtId="0" fontId="15" fillId="2" borderId="9" xfId="3" applyFont="1" applyFill="1" applyBorder="1" applyAlignment="1" applyProtection="1">
      <alignment horizontal="center"/>
      <protection locked="0"/>
    </xf>
    <xf numFmtId="0" fontId="6" fillId="2" borderId="12" xfId="3" applyFont="1" applyFill="1" applyBorder="1" applyAlignment="1" applyProtection="1">
      <alignment horizontal="center" wrapText="1"/>
      <protection locked="0"/>
    </xf>
    <xf numFmtId="0" fontId="6" fillId="2" borderId="2" xfId="3" applyFont="1" applyFill="1" applyBorder="1" applyAlignment="1" applyProtection="1">
      <alignment horizontal="center" wrapText="1"/>
      <protection locked="0"/>
    </xf>
    <xf numFmtId="0" fontId="6" fillId="2" borderId="20" xfId="3" applyFont="1" applyFill="1" applyBorder="1" applyAlignment="1" applyProtection="1">
      <alignment horizontal="center" wrapText="1"/>
      <protection locked="0"/>
    </xf>
    <xf numFmtId="0" fontId="6" fillId="2" borderId="0" xfId="3" applyFont="1" applyFill="1" applyBorder="1" applyAlignment="1" applyProtection="1">
      <alignment horizontal="center" wrapText="1"/>
      <protection locked="0"/>
    </xf>
    <xf numFmtId="0" fontId="6" fillId="2" borderId="24" xfId="3" applyFont="1" applyFill="1" applyBorder="1" applyAlignment="1" applyProtection="1">
      <alignment horizontal="center" wrapText="1"/>
      <protection locked="0"/>
    </xf>
    <xf numFmtId="0" fontId="6" fillId="2" borderId="1" xfId="3" applyFont="1" applyFill="1" applyBorder="1" applyAlignment="1" applyProtection="1">
      <alignment horizontal="center" wrapText="1"/>
      <protection locked="0"/>
    </xf>
    <xf numFmtId="0" fontId="15" fillId="2" borderId="24" xfId="3" applyFont="1" applyFill="1" applyBorder="1" applyAlignment="1" applyProtection="1">
      <alignment horizontal="center"/>
      <protection locked="0"/>
    </xf>
    <xf numFmtId="0" fontId="15" fillId="2" borderId="25" xfId="3" applyFont="1" applyFill="1" applyBorder="1" applyAlignment="1" applyProtection="1">
      <alignment horizontal="center"/>
      <protection locked="0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8" xfId="3" applyFont="1" applyFill="1" applyBorder="1" applyAlignment="1" applyProtection="1">
      <alignment horizontal="left"/>
      <protection locked="0"/>
    </xf>
    <xf numFmtId="0" fontId="15" fillId="2" borderId="9" xfId="3" applyFont="1" applyFill="1" applyBorder="1" applyAlignment="1" applyProtection="1">
      <alignment horizontal="left"/>
      <protection locked="0"/>
    </xf>
    <xf numFmtId="0" fontId="15" fillId="2" borderId="8" xfId="3" applyFont="1" applyFill="1" applyBorder="1" applyAlignment="1" applyProtection="1">
      <alignment horizontal="left" wrapText="1"/>
      <protection locked="0"/>
    </xf>
    <xf numFmtId="0" fontId="15" fillId="2" borderId="9" xfId="3" applyFont="1" applyFill="1" applyBorder="1" applyAlignment="1" applyProtection="1">
      <alignment horizontal="left" wrapText="1"/>
      <protection locked="0"/>
    </xf>
    <xf numFmtId="0" fontId="3" fillId="2" borderId="8" xfId="3" applyFont="1" applyFill="1" applyBorder="1" applyAlignment="1" applyProtection="1">
      <alignment horizontal="center"/>
      <protection locked="0"/>
    </xf>
    <xf numFmtId="0" fontId="3" fillId="2" borderId="9" xfId="3" applyFont="1" applyFill="1" applyBorder="1" applyAlignment="1" applyProtection="1">
      <alignment horizontal="center"/>
      <protection locked="0"/>
    </xf>
    <xf numFmtId="42" fontId="3" fillId="2" borderId="8" xfId="3" applyNumberFormat="1" applyFont="1" applyFill="1" applyBorder="1" applyAlignment="1" applyProtection="1">
      <alignment wrapText="1"/>
      <protection locked="0"/>
    </xf>
    <xf numFmtId="0" fontId="14" fillId="0" borderId="9" xfId="3" applyFont="1" applyBorder="1" applyAlignment="1" applyProtection="1">
      <alignment wrapText="1"/>
      <protection locked="0"/>
    </xf>
    <xf numFmtId="0" fontId="14" fillId="0" borderId="10" xfId="3" applyFont="1" applyBorder="1" applyAlignment="1" applyProtection="1">
      <alignment wrapText="1"/>
      <protection locked="0"/>
    </xf>
    <xf numFmtId="0" fontId="25" fillId="2" borderId="0" xfId="3" applyFont="1" applyFill="1" applyBorder="1" applyAlignment="1" applyProtection="1">
      <alignment horizontal="left"/>
      <protection locked="0"/>
    </xf>
    <xf numFmtId="0" fontId="27" fillId="2" borderId="0" xfId="3" applyFont="1" applyFill="1" applyBorder="1" applyAlignment="1" applyProtection="1">
      <alignment horizontal="left"/>
      <protection locked="0"/>
    </xf>
    <xf numFmtId="0" fontId="27" fillId="2" borderId="0" xfId="3" quotePrefix="1" applyFont="1" applyFill="1" applyAlignment="1" applyProtection="1">
      <alignment horizontal="left"/>
      <protection locked="0"/>
    </xf>
    <xf numFmtId="0" fontId="25" fillId="2" borderId="0" xfId="3" quotePrefix="1" applyFont="1" applyFill="1" applyAlignment="1" applyProtection="1">
      <alignment horizontal="left" wrapText="1"/>
      <protection locked="0"/>
    </xf>
    <xf numFmtId="0" fontId="21" fillId="2" borderId="0" xfId="3" applyFont="1" applyFill="1" applyBorder="1" applyAlignment="1" applyProtection="1">
      <alignment horizontal="left" wrapText="1"/>
      <protection locked="0"/>
    </xf>
    <xf numFmtId="0" fontId="25" fillId="2" borderId="0" xfId="3" quotePrefix="1" applyFont="1" applyFill="1" applyAlignment="1" applyProtection="1">
      <alignment horizontal="left"/>
      <protection locked="0"/>
    </xf>
    <xf numFmtId="0" fontId="25" fillId="2" borderId="0" xfId="3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38" fontId="24" fillId="17" borderId="1" xfId="7" applyNumberFormat="1" applyFont="1" applyFill="1" applyBorder="1" applyAlignment="1" applyProtection="1">
      <alignment horizontal="center"/>
    </xf>
    <xf numFmtId="38" fontId="24" fillId="17" borderId="9" xfId="7" applyNumberFormat="1" applyFont="1" applyFill="1" applyBorder="1" applyAlignment="1" applyProtection="1">
      <alignment horizontal="center"/>
    </xf>
    <xf numFmtId="38" fontId="24" fillId="17" borderId="62" xfId="7" applyNumberFormat="1" applyFont="1" applyFill="1" applyBorder="1" applyAlignment="1" applyProtection="1">
      <alignment horizontal="center"/>
    </xf>
    <xf numFmtId="0" fontId="6" fillId="2" borderId="0" xfId="14" applyFont="1" applyFill="1" applyAlignment="1" applyProtection="1">
      <alignment horizontal="left"/>
    </xf>
    <xf numFmtId="0" fontId="52" fillId="2" borderId="0" xfId="14" applyFont="1" applyFill="1" applyAlignment="1" applyProtection="1">
      <alignment horizontal="center"/>
    </xf>
    <xf numFmtId="0" fontId="53" fillId="2" borderId="0" xfId="14" applyFont="1" applyFill="1" applyAlignment="1" applyProtection="1">
      <alignment horizontal="center"/>
    </xf>
    <xf numFmtId="0" fontId="54" fillId="2" borderId="0" xfId="14" applyFont="1" applyFill="1" applyAlignment="1" applyProtection="1">
      <alignment horizontal="center"/>
    </xf>
    <xf numFmtId="0" fontId="25" fillId="2" borderId="0" xfId="3" quotePrefix="1" applyFont="1" applyFill="1" applyAlignment="1" applyProtection="1">
      <alignment horizontal="left"/>
    </xf>
    <xf numFmtId="0" fontId="27" fillId="2" borderId="0" xfId="3" applyFont="1" applyFill="1" applyBorder="1" applyAlignment="1" applyProtection="1">
      <alignment horizontal="left"/>
    </xf>
    <xf numFmtId="0" fontId="27" fillId="2" borderId="0" xfId="3" quotePrefix="1" applyFont="1" applyFill="1" applyAlignment="1" applyProtection="1">
      <alignment horizontal="left"/>
    </xf>
    <xf numFmtId="0" fontId="25" fillId="2" borderId="0" xfId="3" quotePrefix="1" applyFont="1" applyFill="1" applyAlignment="1" applyProtection="1">
      <alignment horizontal="left" wrapText="1"/>
    </xf>
    <xf numFmtId="0" fontId="25" fillId="2" borderId="0" xfId="3" applyFont="1" applyFill="1" applyBorder="1" applyAlignment="1" applyProtection="1">
      <alignment horizontal="left"/>
    </xf>
    <xf numFmtId="0" fontId="21" fillId="2" borderId="0" xfId="3" applyFont="1" applyFill="1" applyBorder="1" applyAlignment="1" applyProtection="1">
      <alignment horizontal="left" wrapText="1"/>
    </xf>
    <xf numFmtId="0" fontId="25" fillId="2" borderId="0" xfId="3" applyFont="1" applyFill="1" applyAlignment="1" applyProtection="1">
      <alignment horizontal="left"/>
    </xf>
    <xf numFmtId="0" fontId="13" fillId="2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/>
    </xf>
    <xf numFmtId="0" fontId="13" fillId="2" borderId="35" xfId="3" applyFont="1" applyFill="1" applyBorder="1" applyAlignment="1">
      <alignment horizontal="center"/>
    </xf>
    <xf numFmtId="42" fontId="3" fillId="2" borderId="8" xfId="3" applyNumberFormat="1" applyFont="1" applyFill="1" applyBorder="1" applyAlignment="1" applyProtection="1">
      <alignment wrapText="1"/>
    </xf>
    <xf numFmtId="0" fontId="14" fillId="0" borderId="9" xfId="3" applyFont="1" applyBorder="1" applyAlignment="1">
      <alignment wrapText="1"/>
    </xf>
    <xf numFmtId="0" fontId="14" fillId="0" borderId="10" xfId="3" applyFont="1" applyBorder="1" applyAlignment="1">
      <alignment wrapText="1"/>
    </xf>
    <xf numFmtId="0" fontId="12" fillId="2" borderId="3" xfId="3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5" fillId="2" borderId="15" xfId="3" applyFont="1" applyFill="1" applyBorder="1" applyAlignment="1">
      <alignment horizontal="center"/>
    </xf>
    <xf numFmtId="0" fontId="15" fillId="2" borderId="20" xfId="3" applyFont="1" applyFill="1" applyBorder="1" applyAlignment="1">
      <alignment horizontal="center"/>
    </xf>
    <xf numFmtId="0" fontId="15" fillId="2" borderId="21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left" wrapText="1"/>
    </xf>
    <xf numFmtId="0" fontId="15" fillId="2" borderId="9" xfId="3" applyFont="1" applyFill="1" applyBorder="1" applyAlignment="1">
      <alignment horizontal="left" wrapText="1"/>
    </xf>
    <xf numFmtId="0" fontId="6" fillId="2" borderId="12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2" borderId="2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6" fillId="2" borderId="24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15" fillId="2" borderId="8" xfId="3" applyFont="1" applyFill="1" applyBorder="1" applyAlignment="1">
      <alignment horizontal="left"/>
    </xf>
    <xf numFmtId="0" fontId="15" fillId="2" borderId="9" xfId="3" applyFont="1" applyFill="1" applyBorder="1" applyAlignment="1">
      <alignment horizontal="left"/>
    </xf>
    <xf numFmtId="42" fontId="17" fillId="2" borderId="8" xfId="3" applyNumberFormat="1" applyFont="1" applyFill="1" applyBorder="1" applyAlignment="1" applyProtection="1">
      <alignment horizontal="center"/>
    </xf>
    <xf numFmtId="42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center"/>
    </xf>
    <xf numFmtId="0" fontId="18" fillId="2" borderId="9" xfId="5" applyFont="1" applyFill="1" applyBorder="1" applyAlignment="1" applyProtection="1">
      <alignment horizontal="center"/>
    </xf>
    <xf numFmtId="41" fontId="17" fillId="2" borderId="8" xfId="3" applyNumberFormat="1" applyFont="1" applyFill="1" applyBorder="1" applyAlignment="1" applyProtection="1">
      <alignment horizontal="center"/>
    </xf>
    <xf numFmtId="41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left"/>
    </xf>
    <xf numFmtId="0" fontId="18" fillId="2" borderId="9" xfId="5" applyFont="1" applyFill="1" applyBorder="1" applyAlignment="1" applyProtection="1">
      <alignment horizontal="left"/>
    </xf>
    <xf numFmtId="0" fontId="14" fillId="6" borderId="20" xfId="3" quotePrefix="1" applyFont="1" applyFill="1" applyBorder="1" applyAlignment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6" fillId="11" borderId="24" xfId="3" applyFont="1" applyFill="1" applyBorder="1" applyAlignment="1" applyProtection="1">
      <alignment horizontal="left" vertical="center" wrapText="1"/>
    </xf>
    <xf numFmtId="0" fontId="6" fillId="11" borderId="1" xfId="3" applyFont="1" applyFill="1" applyBorder="1" applyAlignment="1" applyProtection="1">
      <alignment horizontal="left" vertical="center" wrapText="1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center"/>
    </xf>
    <xf numFmtId="0" fontId="6" fillId="6" borderId="25" xfId="3" applyFont="1" applyFill="1" applyBorder="1" applyAlignment="1">
      <alignment horizontal="center"/>
    </xf>
    <xf numFmtId="0" fontId="6" fillId="11" borderId="20" xfId="3" applyFont="1" applyFill="1" applyBorder="1" applyAlignment="1" applyProtection="1">
      <alignment horizontal="left" vertical="center" wrapText="1"/>
    </xf>
    <xf numFmtId="0" fontId="6" fillId="11" borderId="0" xfId="3" applyFont="1" applyFill="1" applyBorder="1" applyAlignment="1" applyProtection="1">
      <alignment horizontal="left" vertic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6" fillId="11" borderId="12" xfId="3" applyFont="1" applyFill="1" applyBorder="1" applyAlignment="1" applyProtection="1">
      <alignment horizontal="left" vertical="center" wrapText="1"/>
    </xf>
    <xf numFmtId="0" fontId="6" fillId="11" borderId="2" xfId="3" applyFont="1" applyFill="1" applyBorder="1" applyAlignment="1" applyProtection="1">
      <alignment horizontal="left" vertical="center" wrapText="1"/>
    </xf>
    <xf numFmtId="0" fontId="3" fillId="6" borderId="12" xfId="3" applyFont="1" applyFill="1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14" fillId="6" borderId="12" xfId="3" applyFont="1" applyFill="1" applyBorder="1" applyAlignment="1">
      <alignment horizontal="center"/>
    </xf>
    <xf numFmtId="0" fontId="14" fillId="6" borderId="15" xfId="3" applyFont="1" applyFill="1" applyBorder="1" applyAlignment="1">
      <alignment horizontal="center"/>
    </xf>
    <xf numFmtId="0" fontId="15" fillId="2" borderId="8" xfId="5" applyFont="1" applyFill="1" applyBorder="1" applyAlignment="1" applyProtection="1">
      <alignment horizontal="center"/>
    </xf>
    <xf numFmtId="0" fontId="15" fillId="2" borderId="9" xfId="5" applyFont="1" applyFill="1" applyBorder="1" applyAlignment="1" applyProtection="1">
      <alignment horizontal="center"/>
    </xf>
    <xf numFmtId="0" fontId="15" fillId="2" borderId="39" xfId="3" applyFont="1" applyFill="1" applyBorder="1" applyAlignment="1">
      <alignment horizontal="center"/>
    </xf>
    <xf numFmtId="0" fontId="15" fillId="2" borderId="38" xfId="3" applyFont="1" applyFill="1" applyBorder="1" applyAlignment="1">
      <alignment horizontal="center"/>
    </xf>
    <xf numFmtId="0" fontId="15" fillId="2" borderId="40" xfId="3" applyFont="1" applyFill="1" applyBorder="1" applyAlignment="1">
      <alignment horizontal="center"/>
    </xf>
    <xf numFmtId="0" fontId="15" fillId="2" borderId="41" xfId="3" applyFont="1" applyFill="1" applyBorder="1" applyAlignment="1">
      <alignment horizontal="center"/>
    </xf>
    <xf numFmtId="49" fontId="17" fillId="2" borderId="8" xfId="3" applyNumberFormat="1" applyFont="1" applyFill="1" applyBorder="1" applyAlignment="1" applyProtection="1">
      <alignment wrapText="1"/>
    </xf>
    <xf numFmtId="49" fontId="2" fillId="0" borderId="9" xfId="3" applyNumberFormat="1" applyBorder="1" applyAlignment="1">
      <alignment wrapText="1"/>
    </xf>
    <xf numFmtId="41" fontId="6" fillId="2" borderId="8" xfId="3" applyNumberFormat="1" applyFont="1" applyFill="1" applyBorder="1" applyAlignment="1" applyProtection="1">
      <alignment horizontal="left"/>
    </xf>
    <xf numFmtId="41" fontId="6" fillId="2" borderId="9" xfId="3" applyNumberFormat="1" applyFont="1" applyFill="1" applyBorder="1" applyAlignment="1" applyProtection="1">
      <alignment horizontal="left"/>
    </xf>
    <xf numFmtId="41" fontId="6" fillId="2" borderId="10" xfId="3" applyNumberFormat="1" applyFont="1" applyFill="1" applyBorder="1" applyAlignment="1" applyProtection="1">
      <alignment horizontal="left"/>
    </xf>
    <xf numFmtId="0" fontId="2" fillId="0" borderId="10" xfId="3" applyFont="1" applyBorder="1"/>
    <xf numFmtId="0" fontId="15" fillId="2" borderId="8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right"/>
    </xf>
    <xf numFmtId="41" fontId="9" fillId="2" borderId="8" xfId="3" applyNumberFormat="1" applyFont="1" applyFill="1" applyBorder="1" applyAlignment="1" applyProtection="1">
      <alignment horizontal="left" wrapText="1"/>
    </xf>
    <xf numFmtId="41" fontId="9" fillId="2" borderId="9" xfId="3" applyNumberFormat="1" applyFont="1" applyFill="1" applyBorder="1" applyAlignment="1" applyProtection="1">
      <alignment horizontal="left" wrapText="1"/>
    </xf>
    <xf numFmtId="41" fontId="9" fillId="2" borderId="10" xfId="3" applyNumberFormat="1" applyFont="1" applyFill="1" applyBorder="1" applyAlignment="1" applyProtection="1">
      <alignment horizontal="left" wrapText="1"/>
    </xf>
    <xf numFmtId="49" fontId="17" fillId="2" borderId="8" xfId="3" applyNumberFormat="1" applyFont="1" applyFill="1" applyBorder="1" applyAlignment="1" applyProtection="1">
      <alignment horizontal="left" wrapText="1"/>
    </xf>
    <xf numFmtId="49" fontId="17" fillId="2" borderId="9" xfId="3" applyNumberFormat="1" applyFont="1" applyFill="1" applyBorder="1" applyAlignment="1" applyProtection="1">
      <alignment horizontal="left" wrapText="1"/>
    </xf>
    <xf numFmtId="49" fontId="17" fillId="2" borderId="10" xfId="3" applyNumberFormat="1" applyFont="1" applyFill="1" applyBorder="1" applyAlignment="1" applyProtection="1">
      <alignment horizontal="left" wrapText="1"/>
    </xf>
    <xf numFmtId="0" fontId="17" fillId="2" borderId="8" xfId="3" applyFont="1" applyFill="1" applyBorder="1" applyAlignment="1">
      <alignment horizontal="right"/>
    </xf>
    <xf numFmtId="0" fontId="17" fillId="2" borderId="10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2" borderId="20" xfId="3" applyFont="1" applyFill="1" applyBorder="1" applyAlignment="1">
      <alignment horizontal="center"/>
    </xf>
    <xf numFmtId="0" fontId="3" fillId="2" borderId="21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left"/>
    </xf>
    <xf numFmtId="0" fontId="6" fillId="6" borderId="1" xfId="3" applyFont="1" applyFill="1" applyBorder="1" applyAlignment="1">
      <alignment horizontal="left"/>
    </xf>
    <xf numFmtId="0" fontId="6" fillId="6" borderId="25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center"/>
    </xf>
    <xf numFmtId="0" fontId="3" fillId="2" borderId="25" xfId="3" applyFont="1" applyFill="1" applyBorder="1" applyAlignment="1">
      <alignment horizontal="center"/>
    </xf>
    <xf numFmtId="0" fontId="3" fillId="2" borderId="0" xfId="3" applyFont="1" applyFill="1" applyAlignment="1" applyProtection="1">
      <alignment horizontal="left"/>
    </xf>
    <xf numFmtId="0" fontId="3" fillId="6" borderId="8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41" fontId="8" fillId="2" borderId="8" xfId="3" applyNumberFormat="1" applyFont="1" applyFill="1" applyBorder="1" applyAlignment="1" applyProtection="1">
      <alignment horizontal="center"/>
    </xf>
    <xf numFmtId="41" fontId="8" fillId="2" borderId="10" xfId="3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0" fontId="2" fillId="2" borderId="0" xfId="3" applyFont="1" applyFill="1" applyAlignment="1">
      <alignment horizontal="left"/>
    </xf>
    <xf numFmtId="0" fontId="9" fillId="6" borderId="8" xfId="3" applyFont="1" applyFill="1" applyBorder="1" applyAlignment="1">
      <alignment horizontal="left"/>
    </xf>
    <xf numFmtId="0" fontId="9" fillId="6" borderId="9" xfId="3" applyFont="1" applyFill="1" applyBorder="1" applyAlignment="1">
      <alignment horizontal="left"/>
    </xf>
    <xf numFmtId="0" fontId="9" fillId="6" borderId="1" xfId="3" applyFont="1" applyFill="1" applyBorder="1" applyAlignment="1">
      <alignment horizontal="left"/>
    </xf>
    <xf numFmtId="0" fontId="9" fillId="6" borderId="10" xfId="3" applyFont="1" applyFill="1" applyBorder="1" applyAlignment="1">
      <alignment horizontal="left"/>
    </xf>
    <xf numFmtId="42" fontId="6" fillId="0" borderId="8" xfId="3" applyNumberFormat="1" applyFont="1" applyFill="1" applyBorder="1" applyAlignment="1" applyProtection="1">
      <alignment horizontal="center"/>
    </xf>
    <xf numFmtId="42" fontId="6" fillId="0" borderId="10" xfId="3" applyNumberFormat="1" applyFont="1" applyFill="1" applyBorder="1" applyAlignment="1" applyProtection="1">
      <alignment horizontal="center"/>
    </xf>
    <xf numFmtId="0" fontId="3" fillId="6" borderId="1" xfId="3" applyFont="1" applyFill="1" applyBorder="1" applyAlignment="1">
      <alignment horizontal="center"/>
    </xf>
    <xf numFmtId="41" fontId="7" fillId="2" borderId="20" xfId="3" applyNumberFormat="1" applyFont="1" applyFill="1" applyBorder="1" applyAlignment="1" applyProtection="1">
      <alignment horizontal="center"/>
    </xf>
    <xf numFmtId="41" fontId="7" fillId="2" borderId="21" xfId="3" applyNumberFormat="1" applyFont="1" applyFill="1" applyBorder="1" applyAlignment="1" applyProtection="1">
      <alignment horizontal="center"/>
    </xf>
    <xf numFmtId="0" fontId="3" fillId="6" borderId="8" xfId="3" quotePrefix="1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2" borderId="0" xfId="3" quotePrefix="1" applyFont="1" applyFill="1" applyAlignment="1">
      <alignment horizontal="center"/>
    </xf>
    <xf numFmtId="0" fontId="12" fillId="5" borderId="3" xfId="3" applyFont="1" applyFill="1" applyBorder="1" applyAlignment="1">
      <alignment horizontal="center"/>
    </xf>
    <xf numFmtId="0" fontId="12" fillId="5" borderId="4" xfId="3" applyFont="1" applyFill="1" applyBorder="1" applyAlignment="1">
      <alignment horizontal="center"/>
    </xf>
    <xf numFmtId="0" fontId="12" fillId="5" borderId="5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0" xfId="3" quotePrefix="1" applyFont="1" applyFill="1" applyBorder="1" applyAlignment="1">
      <alignment horizontal="center"/>
    </xf>
    <xf numFmtId="0" fontId="3" fillId="6" borderId="0" xfId="3" quotePrefix="1" applyFont="1" applyFill="1" applyBorder="1" applyAlignment="1">
      <alignment horizontal="center"/>
    </xf>
    <xf numFmtId="0" fontId="3" fillId="6" borderId="21" xfId="3" quotePrefix="1" applyFont="1" applyFill="1" applyBorder="1" applyAlignment="1">
      <alignment horizontal="center"/>
    </xf>
    <xf numFmtId="0" fontId="13" fillId="2" borderId="67" xfId="3" applyFont="1" applyFill="1" applyBorder="1" applyAlignment="1" applyProtection="1">
      <alignment horizontal="center"/>
      <protection locked="0"/>
    </xf>
    <xf numFmtId="0" fontId="13" fillId="2" borderId="68" xfId="3" applyFont="1" applyFill="1" applyBorder="1" applyAlignment="1" applyProtection="1">
      <alignment horizontal="center"/>
      <protection locked="0"/>
    </xf>
  </cellXfs>
  <cellStyles count="15">
    <cellStyle name="Comma 2" xfId="8"/>
    <cellStyle name="Currency" xfId="1" builtinId="4"/>
    <cellStyle name="Currency 2" xfId="7"/>
    <cellStyle name="Currency 3" xfId="6"/>
    <cellStyle name="Hyperlink 2" xfId="9"/>
    <cellStyle name="Normal" xfId="0" builtinId="0"/>
    <cellStyle name="Normal 2" xfId="3"/>
    <cellStyle name="Normal 3" xfId="5"/>
    <cellStyle name="Normal 3 2" xfId="10"/>
    <cellStyle name="Normal 4" xfId="11"/>
    <cellStyle name="Normal 5" xfId="12"/>
    <cellStyle name="Normal 6" xfId="14"/>
    <cellStyle name="Percent" xfId="2" builtinId="5"/>
    <cellStyle name="Percent 2" xfId="1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338087</xdr:colOff>
      <xdr:row>27</xdr:row>
      <xdr:rowOff>171346</xdr:rowOff>
    </xdr:from>
    <xdr:to>
      <xdr:col>14</xdr:col>
      <xdr:colOff>310219</xdr:colOff>
      <xdr:row>34</xdr:row>
      <xdr:rowOff>89411</xdr:rowOff>
    </xdr:to>
    <xdr:sp macro="" textlink="">
      <xdr:nvSpPr>
        <xdr:cNvPr id="2" name="TextBox 1"/>
        <xdr:cNvSpPr txBox="1"/>
      </xdr:nvSpPr>
      <xdr:spPr>
        <a:xfrm rot="20875501">
          <a:off x="3986162" y="7086496"/>
          <a:ext cx="6877757" cy="131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0">
              <a:solidFill>
                <a:schemeClr val="bg1">
                  <a:lumMod val="65000"/>
                </a:schemeClr>
              </a:solidFill>
            </a:rPr>
            <a:t>  S A M P L E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601980</xdr:colOff>
          <xdr:row>42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lee/AppData/Roaming/Microsoft/Excel/H0001%20-%20Assess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U~1.LAP/AppData/Local/Temp/XPgrpwise/1.%20ADP%20-%20Non-ODF(DCR%20&amp;%20Residential)_FY%2011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harles\AppData\Local\Microsoft\Windows\Temporary%20Internet%20Files\Content.Outlook\E4ZGOU11\Rate%20Study%20-%20ADP%20-%20Non-O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EC/RATE_Study/NNA%20Cost%20Report%20Form/Rate%20Study%20-%20ADP%20-%20Non-OD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oleObject" Target="file:///L:\SHARE\Providers_Budget_Narrative_JustF_Renewal_3-17-15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COUNTY OF LOS ANGELES - DEPARTMENT OF PUBLIC HEALTH</v>
          </cell>
          <cell r="G1" t="str">
            <v>PROGRAM EXPENSES</v>
          </cell>
        </row>
        <row r="2">
          <cell r="C2" t="str">
            <v>SUBSTANCE ABUSE PREVENION AND CONTROL</v>
          </cell>
          <cell r="G2" t="str">
            <v xml:space="preserve"> Schedule P3</v>
          </cell>
        </row>
        <row r="3">
          <cell r="C3" t="str">
            <v>COST REPORT FOR CONTRACTED SERVICES</v>
          </cell>
          <cell r="G3" t="str">
            <v xml:space="preserve"> Page 1 of 1</v>
          </cell>
        </row>
        <row r="4">
          <cell r="C4" t="str">
            <v>FISCAL YEAR 2011-12</v>
          </cell>
        </row>
        <row r="6">
          <cell r="C6" t="str">
            <v>EQUIPMENT AND/OR OTHER ASSET LEASES</v>
          </cell>
        </row>
        <row r="10">
          <cell r="B10">
            <v>0</v>
          </cell>
          <cell r="E10">
            <v>0</v>
          </cell>
          <cell r="G10">
            <v>41271</v>
          </cell>
        </row>
        <row r="11">
          <cell r="B11" t="str">
            <v>CONTRACT AGENCY LEGAL NAME</v>
          </cell>
          <cell r="E11" t="str">
            <v>MODE OF SERVICE</v>
          </cell>
          <cell r="G11" t="str">
            <v>DATE</v>
          </cell>
        </row>
        <row r="14">
          <cell r="C14" t="str">
            <v>(A)</v>
          </cell>
          <cell r="D14" t="str">
            <v>(B)</v>
          </cell>
          <cell r="E14" t="str">
            <v>(C)</v>
          </cell>
          <cell r="F14" t="str">
            <v>(D)</v>
          </cell>
          <cell r="G14" t="str">
            <v>(E)</v>
          </cell>
          <cell r="H14" t="str">
            <v>(F)</v>
          </cell>
        </row>
        <row r="15">
          <cell r="B15" t="str">
            <v xml:space="preserve">   Description of leased fixed asset equipment and/or any assets</v>
          </cell>
        </row>
        <row r="16">
          <cell r="B16" t="str">
            <v xml:space="preserve">   regardless of classification costing over $5,000 per unit and </v>
          </cell>
          <cell r="D16" t="str">
            <v>Value</v>
          </cell>
          <cell r="E16" t="str">
            <v>Number</v>
          </cell>
          <cell r="G16" t="str">
            <v>County</v>
          </cell>
        </row>
        <row r="17">
          <cell r="B17" t="str">
            <v xml:space="preserve">   has an expected service life of more than three years.</v>
          </cell>
          <cell r="D17" t="str">
            <v>of</v>
          </cell>
          <cell r="E17" t="str">
            <v>of</v>
          </cell>
          <cell r="F17" t="str">
            <v>Actual</v>
          </cell>
          <cell r="G17" t="str">
            <v>Approved</v>
          </cell>
          <cell r="H17" t="str">
            <v>(E - D)</v>
          </cell>
        </row>
        <row r="18">
          <cell r="B18" t="str">
            <v xml:space="preserve">   (Please Itemize).</v>
          </cell>
          <cell r="D18" t="str">
            <v>Equipment</v>
          </cell>
          <cell r="E18" t="str">
            <v>Items</v>
          </cell>
          <cell r="F18" t="str">
            <v>Expenditures</v>
          </cell>
          <cell r="G18" t="str">
            <v>Budget</v>
          </cell>
          <cell r="H18" t="str">
            <v>Variance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 t="str">
            <v>TOTAL EQUIPMENT AND/OR OTHER ASSET LEASES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</v>
          </cell>
        </row>
        <row r="32">
          <cell r="F32" t="str">
            <v>Post Totals to Summary Page (Line 3)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e Hour Calculation"/>
      <sheetName val="summary"/>
      <sheetName val="Cost Report Certification"/>
      <sheetName val="Care Certification"/>
      <sheetName val="Schedule P1(1)"/>
      <sheetName val="Scheduel p1(2)"/>
      <sheetName val="schedule P2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>
        <row r="30">
          <cell r="I30">
            <v>0</v>
          </cell>
        </row>
      </sheetData>
      <sheetData sheetId="5"/>
      <sheetData sheetId="6">
        <row r="36">
          <cell r="G36">
            <v>0</v>
          </cell>
        </row>
      </sheetData>
      <sheetData sheetId="7">
        <row r="30">
          <cell r="F30">
            <v>0</v>
          </cell>
        </row>
      </sheetData>
      <sheetData sheetId="8"/>
      <sheetData sheetId="9">
        <row r="39">
          <cell r="E39">
            <v>0</v>
          </cell>
        </row>
      </sheetData>
      <sheetData sheetId="10">
        <row r="22">
          <cell r="I22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e Hour Calculation"/>
      <sheetName val="summary"/>
      <sheetName val="Cost Report Certification"/>
      <sheetName val="Care Certification"/>
      <sheetName val="Schedule P1(1)"/>
      <sheetName val="Scheduel p1(2)"/>
      <sheetName val="schedule P2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>
        <row r="30">
          <cell r="I30">
            <v>0</v>
          </cell>
        </row>
      </sheetData>
      <sheetData sheetId="5"/>
      <sheetData sheetId="6">
        <row r="36">
          <cell r="G36">
            <v>0</v>
          </cell>
        </row>
      </sheetData>
      <sheetData sheetId="7">
        <row r="30">
          <cell r="F30">
            <v>0</v>
          </cell>
        </row>
      </sheetData>
      <sheetData sheetId="8"/>
      <sheetData sheetId="9">
        <row r="39">
          <cell r="E39">
            <v>0</v>
          </cell>
        </row>
      </sheetData>
      <sheetData sheetId="10">
        <row r="22">
          <cell r="I22">
            <v>0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tabSelected="1" topLeftCell="A17" workbookViewId="0">
      <selection activeCell="G25" sqref="G25:H25"/>
    </sheetView>
  </sheetViews>
  <sheetFormatPr defaultRowHeight="14.4" x14ac:dyDescent="0.3"/>
  <cols>
    <col min="8" max="8" width="7.5546875" customWidth="1"/>
    <col min="9" max="9" width="1.33203125" customWidth="1"/>
    <col min="10" max="10" width="10" customWidth="1"/>
    <col min="11" max="11" width="1.33203125" customWidth="1"/>
    <col min="13" max="13" width="14.5546875" customWidth="1"/>
    <col min="16" max="16" width="8.5546875" customWidth="1"/>
    <col min="17" max="17" width="1.44140625" customWidth="1"/>
    <col min="18" max="18" width="16.33203125" customWidth="1"/>
    <col min="19" max="19" width="1" customWidth="1"/>
    <col min="20" max="20" width="9.6640625" customWidth="1"/>
  </cols>
  <sheetData>
    <row r="1" spans="1:24" s="1" customFormat="1" ht="20.399999999999999" x14ac:dyDescent="0.35">
      <c r="A1" s="791" t="s">
        <v>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T1" s="2"/>
      <c r="U1" s="2"/>
      <c r="V1" s="2"/>
      <c r="W1" s="2"/>
      <c r="X1" s="2"/>
    </row>
    <row r="2" spans="1:24" s="1" customFormat="1" ht="20.399999999999999" x14ac:dyDescent="0.35">
      <c r="A2" s="791" t="s">
        <v>1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T2" s="2"/>
      <c r="U2" s="2"/>
      <c r="V2" s="2"/>
      <c r="W2" s="2"/>
      <c r="X2" s="2"/>
    </row>
    <row r="3" spans="1:24" s="1" customFormat="1" ht="20.399999999999999" x14ac:dyDescent="0.35">
      <c r="A3" s="791" t="s">
        <v>387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T3" s="2"/>
      <c r="U3" s="2"/>
      <c r="V3" s="2"/>
      <c r="W3" s="2"/>
      <c r="X3" s="2"/>
    </row>
    <row r="4" spans="1:24" s="1" customFormat="1" ht="20.399999999999999" x14ac:dyDescent="0.35">
      <c r="A4" s="791" t="s">
        <v>3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T4" s="2"/>
      <c r="U4" s="2"/>
      <c r="V4" s="2"/>
      <c r="W4" s="2"/>
      <c r="X4" s="2"/>
    </row>
    <row r="5" spans="1:24" s="1" customFormat="1" ht="19.95" customHeight="1" x14ac:dyDescent="0.35">
      <c r="A5" s="334" t="s">
        <v>388</v>
      </c>
      <c r="B5" s="335"/>
      <c r="C5" s="377"/>
      <c r="L5" s="3"/>
      <c r="M5" s="3"/>
      <c r="O5" s="4"/>
      <c r="T5" s="2"/>
      <c r="U5" s="2"/>
      <c r="V5" s="2"/>
      <c r="W5" s="2"/>
      <c r="X5" s="2"/>
    </row>
    <row r="7" spans="1:24" s="339" customFormat="1" ht="24" customHeight="1" x14ac:dyDescent="0.3">
      <c r="A7" s="336" t="s">
        <v>389</v>
      </c>
      <c r="B7" s="792">
        <f ca="1">TODAY()</f>
        <v>42452</v>
      </c>
      <c r="C7" s="792"/>
      <c r="D7" s="792"/>
      <c r="E7" s="337"/>
      <c r="F7" s="336"/>
      <c r="G7" s="336"/>
      <c r="H7" s="336"/>
      <c r="I7" s="336"/>
      <c r="J7" s="336"/>
      <c r="K7" s="336"/>
      <c r="L7" s="336"/>
      <c r="M7" s="336"/>
      <c r="N7" s="336"/>
      <c r="O7" s="338"/>
      <c r="P7" s="336"/>
      <c r="Q7" s="336"/>
      <c r="R7" s="337"/>
      <c r="S7" s="338"/>
    </row>
    <row r="8" spans="1:24" s="339" customFormat="1" ht="20.100000000000001" customHeight="1" x14ac:dyDescent="0.3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40"/>
    </row>
    <row r="9" spans="1:24" s="339" customFormat="1" ht="24" customHeight="1" x14ac:dyDescent="0.3">
      <c r="A9" s="336" t="s">
        <v>390</v>
      </c>
      <c r="B9" s="336"/>
      <c r="C9" s="336"/>
      <c r="D9" s="790" t="s">
        <v>4</v>
      </c>
      <c r="E9" s="780"/>
      <c r="F9" s="780"/>
      <c r="G9" s="780"/>
      <c r="H9" s="780"/>
      <c r="I9" s="780"/>
      <c r="J9" s="780"/>
      <c r="K9" s="780"/>
      <c r="L9" s="780"/>
      <c r="M9" s="780"/>
      <c r="N9" s="336"/>
      <c r="O9" s="336" t="s">
        <v>391</v>
      </c>
      <c r="P9" s="780"/>
      <c r="Q9" s="780"/>
      <c r="R9" s="780"/>
      <c r="S9" s="336"/>
    </row>
    <row r="10" spans="1:24" s="339" customFormat="1" ht="24" customHeight="1" x14ac:dyDescent="0.3">
      <c r="A10" s="336" t="s">
        <v>392</v>
      </c>
      <c r="B10" s="336"/>
      <c r="C10" s="780"/>
      <c r="D10" s="780"/>
      <c r="E10" s="780"/>
      <c r="F10" s="780"/>
      <c r="G10" s="780"/>
      <c r="H10" s="780"/>
      <c r="I10" s="780"/>
      <c r="J10" s="780"/>
      <c r="K10" s="780"/>
      <c r="L10" s="780"/>
      <c r="M10" s="780"/>
      <c r="N10" s="336"/>
      <c r="O10" s="336" t="s">
        <v>393</v>
      </c>
      <c r="P10" s="780"/>
      <c r="Q10" s="780"/>
      <c r="R10" s="780"/>
      <c r="S10" s="336"/>
    </row>
    <row r="11" spans="1:24" s="339" customFormat="1" ht="33" customHeight="1" x14ac:dyDescent="0.3">
      <c r="A11" s="336" t="s">
        <v>394</v>
      </c>
      <c r="B11" s="336"/>
      <c r="C11" s="780" t="s">
        <v>464</v>
      </c>
      <c r="D11" s="780"/>
      <c r="E11" s="788" t="s">
        <v>395</v>
      </c>
      <c r="F11" s="754"/>
      <c r="G11" s="780" t="s">
        <v>396</v>
      </c>
      <c r="H11" s="780"/>
      <c r="I11" s="411"/>
      <c r="J11" s="411"/>
      <c r="K11" s="391"/>
      <c r="L11" s="733" t="s">
        <v>488</v>
      </c>
      <c r="M11" s="733"/>
      <c r="N11" s="789">
        <v>42186</v>
      </c>
      <c r="O11" s="789"/>
      <c r="P11" s="341" t="s">
        <v>397</v>
      </c>
      <c r="Q11" s="789">
        <v>42551</v>
      </c>
      <c r="R11" s="789"/>
      <c r="S11" s="340"/>
    </row>
    <row r="12" spans="1:24" s="339" customFormat="1" ht="24" customHeight="1" x14ac:dyDescent="0.3">
      <c r="A12" s="775" t="s">
        <v>398</v>
      </c>
      <c r="B12" s="775"/>
      <c r="C12" s="776"/>
      <c r="D12" s="776"/>
      <c r="E12" s="336"/>
      <c r="F12" s="336" t="s">
        <v>399</v>
      </c>
      <c r="G12" s="777" t="s">
        <v>400</v>
      </c>
      <c r="H12" s="778"/>
      <c r="I12" s="411"/>
      <c r="J12" s="411"/>
      <c r="K12" s="336"/>
      <c r="L12" s="779" t="s">
        <v>401</v>
      </c>
      <c r="M12" s="779"/>
      <c r="N12" s="780"/>
      <c r="O12" s="780"/>
      <c r="P12" s="781"/>
      <c r="Q12" s="781"/>
      <c r="R12" s="781"/>
      <c r="S12" s="340"/>
    </row>
    <row r="13" spans="1:24" s="339" customFormat="1" ht="24" customHeight="1" x14ac:dyDescent="0.3">
      <c r="A13" s="782" t="s">
        <v>402</v>
      </c>
      <c r="B13" s="782"/>
      <c r="C13" s="783"/>
      <c r="D13" s="783"/>
      <c r="E13" s="336"/>
      <c r="F13" s="342"/>
      <c r="G13" s="784"/>
      <c r="H13" s="785"/>
      <c r="I13" s="379"/>
      <c r="J13" s="379"/>
      <c r="K13" s="336"/>
      <c r="L13" s="779" t="s">
        <v>403</v>
      </c>
      <c r="M13" s="779"/>
      <c r="N13" s="786"/>
      <c r="O13" s="787"/>
      <c r="P13" s="787"/>
      <c r="Q13" s="787"/>
      <c r="R13" s="787"/>
      <c r="S13" s="340"/>
    </row>
    <row r="14" spans="1:24" s="339" customFormat="1" ht="20.100000000000001" customHeight="1" thickBot="1" x14ac:dyDescent="0.3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</row>
    <row r="15" spans="1:24" s="339" customFormat="1" ht="30" customHeight="1" x14ac:dyDescent="0.3">
      <c r="A15" s="344" t="s">
        <v>404</v>
      </c>
      <c r="B15" s="345"/>
      <c r="C15" s="345"/>
      <c r="D15" s="345"/>
      <c r="E15" s="345"/>
      <c r="F15" s="345"/>
      <c r="G15" s="772" t="s">
        <v>405</v>
      </c>
      <c r="H15" s="773"/>
      <c r="I15" s="380"/>
      <c r="J15" s="380"/>
      <c r="K15" s="345"/>
      <c r="L15" s="774" t="s">
        <v>406</v>
      </c>
      <c r="M15" s="774"/>
      <c r="N15" s="346"/>
      <c r="O15" s="347"/>
      <c r="P15" s="347"/>
      <c r="Q15" s="348"/>
      <c r="R15" s="348"/>
      <c r="S15" s="393"/>
      <c r="T15" s="394"/>
    </row>
    <row r="16" spans="1:24" s="339" customFormat="1" ht="24" customHeight="1" x14ac:dyDescent="0.3">
      <c r="A16" s="349" t="s">
        <v>407</v>
      </c>
      <c r="B16" s="350"/>
      <c r="C16" s="350"/>
      <c r="D16" s="350"/>
      <c r="E16" s="350"/>
      <c r="F16" s="351"/>
      <c r="G16" s="741">
        <f>'Budget Template'!H52</f>
        <v>0</v>
      </c>
      <c r="H16" s="741"/>
      <c r="I16" s="361"/>
      <c r="J16" s="361"/>
      <c r="K16" s="350"/>
      <c r="L16" s="768" t="s">
        <v>408</v>
      </c>
      <c r="M16" s="738"/>
      <c r="N16" s="738"/>
      <c r="O16" s="738"/>
      <c r="P16" s="738"/>
      <c r="Q16" s="352"/>
      <c r="R16" s="398" t="e">
        <f>R38</f>
        <v>#DIV/0!</v>
      </c>
      <c r="S16" s="392"/>
      <c r="T16" s="395"/>
    </row>
    <row r="17" spans="1:20" s="339" customFormat="1" ht="24" customHeight="1" x14ac:dyDescent="0.3">
      <c r="A17" s="349" t="s">
        <v>409</v>
      </c>
      <c r="B17" s="350"/>
      <c r="C17" s="350"/>
      <c r="D17" s="350"/>
      <c r="E17" s="350"/>
      <c r="F17" s="351"/>
      <c r="G17" s="741">
        <f>'Budget Template'!J86</f>
        <v>0</v>
      </c>
      <c r="H17" s="741"/>
      <c r="I17" s="361"/>
      <c r="J17" s="361"/>
      <c r="K17" s="350"/>
      <c r="L17" s="768" t="s">
        <v>410</v>
      </c>
      <c r="M17" s="738"/>
      <c r="N17" s="738"/>
      <c r="O17" s="738"/>
      <c r="P17" s="738"/>
      <c r="Q17" s="352"/>
      <c r="R17" s="399"/>
      <c r="S17" s="392"/>
      <c r="T17" s="395"/>
    </row>
    <row r="18" spans="1:20" s="339" customFormat="1" ht="28.5" customHeight="1" x14ac:dyDescent="0.3">
      <c r="A18" s="349" t="s">
        <v>411</v>
      </c>
      <c r="B18" s="350"/>
      <c r="C18" s="350"/>
      <c r="D18" s="350"/>
      <c r="E18" s="350"/>
      <c r="F18" s="351"/>
      <c r="G18" s="741">
        <f>'Budget Template'!J100+'Budget Template'!J158</f>
        <v>0</v>
      </c>
      <c r="H18" s="741"/>
      <c r="I18" s="361"/>
      <c r="J18" s="361"/>
      <c r="K18" s="350"/>
      <c r="L18" s="768" t="s">
        <v>412</v>
      </c>
      <c r="M18" s="738"/>
      <c r="N18" s="738"/>
      <c r="O18" s="738"/>
      <c r="P18" s="738"/>
      <c r="Q18" s="352"/>
      <c r="R18" s="400">
        <v>0</v>
      </c>
      <c r="S18" s="392"/>
      <c r="T18" s="395"/>
    </row>
    <row r="19" spans="1:20" s="339" customFormat="1" ht="24" customHeight="1" x14ac:dyDescent="0.3">
      <c r="A19" s="349" t="s">
        <v>413</v>
      </c>
      <c r="B19" s="350"/>
      <c r="C19" s="350"/>
      <c r="D19" s="350"/>
      <c r="E19" s="350"/>
      <c r="F19" s="351"/>
      <c r="G19" s="741">
        <f>'Budget Template'!J169</f>
        <v>0</v>
      </c>
      <c r="H19" s="741"/>
      <c r="I19" s="361"/>
      <c r="J19" s="361"/>
      <c r="K19" s="350"/>
      <c r="L19" s="768"/>
      <c r="M19" s="738"/>
      <c r="N19" s="738"/>
      <c r="O19" s="738"/>
      <c r="P19" s="738"/>
      <c r="Q19" s="352"/>
      <c r="R19" s="401"/>
      <c r="S19" s="392"/>
      <c r="T19" s="395"/>
    </row>
    <row r="20" spans="1:20" s="339" customFormat="1" ht="24" customHeight="1" thickBot="1" x14ac:dyDescent="0.35">
      <c r="A20" s="353" t="s">
        <v>414</v>
      </c>
      <c r="B20" s="350"/>
      <c r="C20" s="350"/>
      <c r="D20" s="350"/>
      <c r="E20" s="350"/>
      <c r="F20" s="350"/>
      <c r="G20" s="769">
        <f>SUM(G16:H19)</f>
        <v>0</v>
      </c>
      <c r="H20" s="769"/>
      <c r="I20" s="381"/>
      <c r="J20" s="381"/>
      <c r="K20" s="350"/>
      <c r="L20" s="770" t="s">
        <v>415</v>
      </c>
      <c r="M20" s="771"/>
      <c r="N20" s="771"/>
      <c r="O20" s="771"/>
      <c r="P20" s="771"/>
      <c r="Q20" s="352"/>
      <c r="R20" s="402" t="e">
        <f>SUM(R16:R19)</f>
        <v>#DIV/0!</v>
      </c>
      <c r="S20" s="392"/>
      <c r="T20" s="395"/>
    </row>
    <row r="21" spans="1:20" s="339" customFormat="1" ht="15" customHeight="1" thickTop="1" thickBot="1" x14ac:dyDescent="0.35">
      <c r="A21" s="354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92"/>
      <c r="T21" s="395"/>
    </row>
    <row r="22" spans="1:20" s="339" customFormat="1" ht="30" customHeight="1" x14ac:dyDescent="0.3">
      <c r="A22" s="356" t="s">
        <v>416</v>
      </c>
      <c r="B22" s="346"/>
      <c r="C22" s="346"/>
      <c r="D22" s="346"/>
      <c r="E22" s="346"/>
      <c r="F22" s="346"/>
      <c r="G22" s="731" t="s">
        <v>487</v>
      </c>
      <c r="H22" s="732"/>
      <c r="I22" s="412"/>
      <c r="J22" s="413" t="s">
        <v>490</v>
      </c>
      <c r="K22" s="346"/>
      <c r="L22" s="346"/>
      <c r="M22" s="346"/>
      <c r="N22" s="346"/>
      <c r="O22" s="346"/>
      <c r="P22" s="346"/>
      <c r="Q22" s="346"/>
      <c r="R22" s="414" t="s">
        <v>489</v>
      </c>
      <c r="S22" s="406"/>
      <c r="T22" s="415" t="s">
        <v>490</v>
      </c>
    </row>
    <row r="23" spans="1:20" s="339" customFormat="1" ht="24" customHeight="1" x14ac:dyDescent="0.3">
      <c r="A23" s="357" t="s">
        <v>417</v>
      </c>
      <c r="B23" s="358"/>
      <c r="C23" s="358"/>
      <c r="D23" s="358"/>
      <c r="E23" s="358"/>
      <c r="F23" s="358"/>
      <c r="G23" s="764" t="e">
        <f>'Budget Template'!K184</f>
        <v>#DIV/0!</v>
      </c>
      <c r="H23" s="765"/>
      <c r="I23" s="386"/>
      <c r="J23" s="407">
        <f>+'Budget Template'!K194</f>
        <v>0</v>
      </c>
      <c r="K23" s="358"/>
      <c r="L23" s="742" t="s">
        <v>418</v>
      </c>
      <c r="M23" s="742"/>
      <c r="N23" s="742"/>
      <c r="O23" s="742"/>
      <c r="P23" s="742"/>
      <c r="Q23" s="742"/>
      <c r="R23" s="403">
        <f>'Budget Template'!AE184</f>
        <v>0</v>
      </c>
      <c r="S23" s="392"/>
      <c r="T23" s="408">
        <f>+'Budget Template'!AE194</f>
        <v>0</v>
      </c>
    </row>
    <row r="24" spans="1:20" s="339" customFormat="1" ht="24" customHeight="1" x14ac:dyDescent="0.3">
      <c r="A24" s="357" t="s">
        <v>419</v>
      </c>
      <c r="B24" s="358"/>
      <c r="C24" s="358"/>
      <c r="D24" s="358"/>
      <c r="E24" s="358"/>
      <c r="F24" s="358"/>
      <c r="G24" s="766" t="e">
        <f>'Budget Template'!M184</f>
        <v>#DIV/0!</v>
      </c>
      <c r="H24" s="767"/>
      <c r="I24" s="387"/>
      <c r="J24" s="407">
        <f>+'Budget Template'!M194</f>
        <v>0</v>
      </c>
      <c r="K24" s="358"/>
      <c r="L24" s="742" t="s">
        <v>420</v>
      </c>
      <c r="M24" s="742"/>
      <c r="N24" s="742"/>
      <c r="O24" s="742"/>
      <c r="P24" s="742"/>
      <c r="Q24" s="742"/>
      <c r="R24" s="403" t="e">
        <f>'Budget Template'!AC184</f>
        <v>#DIV/0!</v>
      </c>
      <c r="S24" s="392"/>
      <c r="T24" s="409">
        <f>+'Budget Template'!AC194</f>
        <v>0</v>
      </c>
    </row>
    <row r="25" spans="1:20" s="339" customFormat="1" ht="24" customHeight="1" x14ac:dyDescent="0.3">
      <c r="A25" s="357" t="s">
        <v>421</v>
      </c>
      <c r="B25" s="358"/>
      <c r="C25" s="358"/>
      <c r="D25" s="358"/>
      <c r="E25" s="358"/>
      <c r="F25" s="358"/>
      <c r="G25" s="766" t="e">
        <f>+'Budget Template'!O184</f>
        <v>#DIV/0!</v>
      </c>
      <c r="H25" s="767"/>
      <c r="I25" s="387"/>
      <c r="J25" s="407">
        <f>+'Budget Template'!O194</f>
        <v>0</v>
      </c>
      <c r="K25" s="358"/>
      <c r="L25" s="742" t="s">
        <v>463</v>
      </c>
      <c r="M25" s="742"/>
      <c r="N25" s="742"/>
      <c r="O25" s="742"/>
      <c r="P25" s="742"/>
      <c r="Q25" s="742"/>
      <c r="R25" s="403" t="e">
        <f>'Budget Template'!AG184</f>
        <v>#DIV/0!</v>
      </c>
      <c r="S25" s="392"/>
      <c r="T25" s="409">
        <f>+'Budget Template'!AG194</f>
        <v>0</v>
      </c>
    </row>
    <row r="26" spans="1:20" s="339" customFormat="1" ht="24" customHeight="1" x14ac:dyDescent="0.3">
      <c r="A26" s="357" t="s">
        <v>422</v>
      </c>
      <c r="B26" s="358"/>
      <c r="C26" s="358"/>
      <c r="D26" s="358"/>
      <c r="E26" s="358"/>
      <c r="F26" s="358"/>
      <c r="G26" s="758"/>
      <c r="H26" s="759"/>
      <c r="I26" s="388"/>
      <c r="J26" s="407"/>
      <c r="K26" s="358"/>
      <c r="L26" s="742" t="s">
        <v>423</v>
      </c>
      <c r="M26" s="742"/>
      <c r="N26" s="742"/>
      <c r="O26" s="742"/>
      <c r="P26" s="742"/>
      <c r="Q26" s="742"/>
      <c r="R26" s="399"/>
      <c r="S26" s="392"/>
      <c r="T26" s="409"/>
    </row>
    <row r="27" spans="1:20" s="339" customFormat="1" ht="24" customHeight="1" x14ac:dyDescent="0.3">
      <c r="A27" s="357" t="s">
        <v>424</v>
      </c>
      <c r="B27" s="358"/>
      <c r="C27" s="358"/>
      <c r="D27" s="358"/>
      <c r="E27" s="358"/>
      <c r="F27" s="358"/>
      <c r="G27" s="758"/>
      <c r="H27" s="759"/>
      <c r="I27" s="388"/>
      <c r="J27" s="407"/>
      <c r="K27" s="358"/>
      <c r="L27" s="763" t="s">
        <v>425</v>
      </c>
      <c r="M27" s="763"/>
      <c r="N27" s="763"/>
      <c r="O27" s="763"/>
      <c r="P27" s="763"/>
      <c r="Q27" s="763"/>
      <c r="R27" s="399"/>
      <c r="S27" s="392"/>
      <c r="T27" s="409"/>
    </row>
    <row r="28" spans="1:20" s="339" customFormat="1" ht="24" customHeight="1" x14ac:dyDescent="0.3">
      <c r="A28" s="357" t="s">
        <v>426</v>
      </c>
      <c r="B28" s="358"/>
      <c r="C28" s="358"/>
      <c r="D28" s="358"/>
      <c r="E28" s="358"/>
      <c r="F28" s="358"/>
      <c r="G28" s="758"/>
      <c r="H28" s="759"/>
      <c r="I28" s="388"/>
      <c r="J28" s="407"/>
      <c r="K28" s="358"/>
      <c r="L28" s="763" t="s">
        <v>427</v>
      </c>
      <c r="M28" s="763"/>
      <c r="N28" s="763"/>
      <c r="O28" s="763"/>
      <c r="P28" s="763"/>
      <c r="Q28" s="763"/>
      <c r="R28" s="399"/>
      <c r="S28" s="392"/>
      <c r="T28" s="409"/>
    </row>
    <row r="29" spans="1:20" s="339" customFormat="1" ht="24" customHeight="1" x14ac:dyDescent="0.3">
      <c r="A29" s="357" t="s">
        <v>428</v>
      </c>
      <c r="B29" s="358"/>
      <c r="C29" s="358"/>
      <c r="D29" s="358"/>
      <c r="E29" s="358"/>
      <c r="F29" s="358"/>
      <c r="G29" s="758"/>
      <c r="H29" s="759"/>
      <c r="I29" s="388"/>
      <c r="J29" s="407"/>
      <c r="K29" s="358"/>
      <c r="L29" s="742" t="s">
        <v>429</v>
      </c>
      <c r="M29" s="760"/>
      <c r="N29" s="760"/>
      <c r="O29" s="760"/>
      <c r="P29" s="760"/>
      <c r="Q29" s="760"/>
      <c r="R29" s="399"/>
      <c r="S29" s="392"/>
      <c r="T29" s="409"/>
    </row>
    <row r="30" spans="1:20" s="339" customFormat="1" ht="24" customHeight="1" x14ac:dyDescent="0.3">
      <c r="A30" s="357" t="s">
        <v>430</v>
      </c>
      <c r="B30" s="358"/>
      <c r="C30" s="358"/>
      <c r="D30" s="358"/>
      <c r="E30" s="358"/>
      <c r="F30" s="358"/>
      <c r="G30" s="761"/>
      <c r="H30" s="761"/>
      <c r="I30" s="389"/>
      <c r="J30" s="407"/>
      <c r="K30" s="358"/>
      <c r="L30" s="742" t="s">
        <v>431</v>
      </c>
      <c r="M30" s="762"/>
      <c r="N30" s="762"/>
      <c r="O30" s="762"/>
      <c r="P30" s="762"/>
      <c r="Q30" s="762"/>
      <c r="R30" s="399"/>
      <c r="S30" s="392"/>
      <c r="T30" s="409"/>
    </row>
    <row r="31" spans="1:20" s="339" customFormat="1" ht="24" customHeight="1" x14ac:dyDescent="0.3">
      <c r="A31" s="357" t="s">
        <v>432</v>
      </c>
      <c r="B31" s="358"/>
      <c r="C31" s="358"/>
      <c r="D31" s="358"/>
      <c r="E31" s="358"/>
      <c r="F31" s="358"/>
      <c r="G31" s="761"/>
      <c r="H31" s="761"/>
      <c r="I31" s="389"/>
      <c r="J31" s="407"/>
      <c r="K31" s="358"/>
      <c r="L31" s="763" t="s">
        <v>433</v>
      </c>
      <c r="M31" s="763"/>
      <c r="N31" s="763"/>
      <c r="O31" s="763"/>
      <c r="P31" s="763"/>
      <c r="Q31" s="763"/>
      <c r="R31" s="399"/>
      <c r="S31" s="392"/>
      <c r="T31" s="409"/>
    </row>
    <row r="32" spans="1:20" s="339" customFormat="1" ht="24" customHeight="1" x14ac:dyDescent="0.3">
      <c r="A32" s="357" t="s">
        <v>434</v>
      </c>
      <c r="B32" s="358"/>
      <c r="C32" s="358"/>
      <c r="D32" s="358"/>
      <c r="E32" s="358"/>
      <c r="F32" s="358"/>
      <c r="G32" s="758"/>
      <c r="H32" s="758"/>
      <c r="I32" s="361"/>
      <c r="J32" s="407"/>
      <c r="K32" s="358"/>
      <c r="L32" s="742" t="s">
        <v>435</v>
      </c>
      <c r="M32" s="760"/>
      <c r="N32" s="760"/>
      <c r="O32" s="760"/>
      <c r="P32" s="760"/>
      <c r="Q32" s="760"/>
      <c r="R32" s="399"/>
      <c r="S32" s="392"/>
      <c r="T32" s="409"/>
    </row>
    <row r="33" spans="1:20" s="339" customFormat="1" ht="30" customHeight="1" x14ac:dyDescent="0.3">
      <c r="A33" s="739" t="s">
        <v>436</v>
      </c>
      <c r="B33" s="756"/>
      <c r="C33" s="756"/>
      <c r="D33" s="756"/>
      <c r="E33" s="756"/>
      <c r="F33" s="756"/>
      <c r="G33" s="741"/>
      <c r="H33" s="741"/>
      <c r="I33" s="361"/>
      <c r="J33" s="407"/>
      <c r="K33" s="358"/>
      <c r="L33" s="742" t="s">
        <v>437</v>
      </c>
      <c r="M33" s="762"/>
      <c r="N33" s="762"/>
      <c r="O33" s="762"/>
      <c r="P33" s="762"/>
      <c r="Q33" s="762"/>
      <c r="R33" s="404"/>
      <c r="S33" s="392"/>
      <c r="T33" s="409"/>
    </row>
    <row r="34" spans="1:20" s="339" customFormat="1" ht="24.75" customHeight="1" x14ac:dyDescent="0.3">
      <c r="A34" s="739" t="s">
        <v>438</v>
      </c>
      <c r="B34" s="756"/>
      <c r="C34" s="756"/>
      <c r="D34" s="756"/>
      <c r="E34" s="756"/>
      <c r="F34" s="756"/>
      <c r="G34" s="741"/>
      <c r="H34" s="741"/>
      <c r="I34" s="361"/>
      <c r="J34" s="407"/>
      <c r="K34" s="358"/>
      <c r="L34" s="742" t="s">
        <v>439</v>
      </c>
      <c r="M34" s="757"/>
      <c r="N34" s="757"/>
      <c r="O34" s="757"/>
      <c r="P34" s="757"/>
      <c r="Q34" s="757"/>
      <c r="R34" s="404"/>
      <c r="S34" s="392"/>
      <c r="T34" s="409"/>
    </row>
    <row r="35" spans="1:20" s="339" customFormat="1" ht="33.75" customHeight="1" x14ac:dyDescent="0.3">
      <c r="A35" s="739" t="s">
        <v>440</v>
      </c>
      <c r="B35" s="740"/>
      <c r="C35" s="740"/>
      <c r="D35" s="740"/>
      <c r="E35" s="740"/>
      <c r="F35" s="740"/>
      <c r="G35" s="741"/>
      <c r="H35" s="741"/>
      <c r="I35" s="361"/>
      <c r="J35" s="407"/>
      <c r="K35" s="358"/>
      <c r="L35" s="742" t="s">
        <v>441</v>
      </c>
      <c r="M35" s="747"/>
      <c r="N35" s="747"/>
      <c r="O35" s="747"/>
      <c r="P35" s="747"/>
      <c r="Q35" s="747"/>
      <c r="R35" s="378"/>
      <c r="S35" s="392"/>
      <c r="T35" s="409"/>
    </row>
    <row r="36" spans="1:20" s="339" customFormat="1" ht="24" customHeight="1" x14ac:dyDescent="0.3">
      <c r="A36" s="739" t="s">
        <v>442</v>
      </c>
      <c r="B36" s="740"/>
      <c r="C36" s="740"/>
      <c r="D36" s="740"/>
      <c r="E36" s="740"/>
      <c r="F36" s="740"/>
      <c r="G36" s="748" t="e">
        <f>'Budget Template'!Q184</f>
        <v>#DIV/0!</v>
      </c>
      <c r="H36" s="748"/>
      <c r="I36" s="390"/>
      <c r="J36" s="407">
        <f>+'Budget Template'!Q194</f>
        <v>0</v>
      </c>
      <c r="K36" s="358"/>
      <c r="L36" s="742" t="s">
        <v>443</v>
      </c>
      <c r="M36" s="747"/>
      <c r="N36" s="747"/>
      <c r="O36" s="747"/>
      <c r="P36" s="747"/>
      <c r="Q36" s="747"/>
      <c r="R36" s="378"/>
      <c r="S36" s="392"/>
      <c r="T36" s="409"/>
    </row>
    <row r="37" spans="1:20" s="339" customFormat="1" ht="24" customHeight="1" x14ac:dyDescent="0.3">
      <c r="A37" s="739" t="s">
        <v>444</v>
      </c>
      <c r="B37" s="740"/>
      <c r="C37" s="740"/>
      <c r="D37" s="740"/>
      <c r="E37" s="740"/>
      <c r="F37" s="740"/>
      <c r="G37" s="741"/>
      <c r="H37" s="741"/>
      <c r="I37" s="361"/>
      <c r="J37" s="407"/>
      <c r="K37" s="358"/>
      <c r="L37" s="742" t="s">
        <v>445</v>
      </c>
      <c r="M37" s="743"/>
      <c r="N37" s="743"/>
      <c r="O37" s="743"/>
      <c r="P37" s="743"/>
      <c r="Q37" s="743"/>
      <c r="R37" s="378"/>
      <c r="S37" s="392"/>
      <c r="T37" s="409"/>
    </row>
    <row r="38" spans="1:20" s="339" customFormat="1" ht="24" customHeight="1" thickBot="1" x14ac:dyDescent="0.35">
      <c r="A38" s="739" t="s">
        <v>446</v>
      </c>
      <c r="B38" s="740"/>
      <c r="C38" s="740"/>
      <c r="D38" s="740"/>
      <c r="E38" s="740"/>
      <c r="F38" s="740"/>
      <c r="G38" s="741"/>
      <c r="H38" s="744"/>
      <c r="I38" s="382"/>
      <c r="J38" s="407"/>
      <c r="K38" s="358"/>
      <c r="L38" s="745" t="s">
        <v>447</v>
      </c>
      <c r="M38" s="746"/>
      <c r="N38" s="746"/>
      <c r="O38" s="746"/>
      <c r="P38" s="746"/>
      <c r="Q38" s="746"/>
      <c r="R38" s="405" t="e">
        <f>SUM(G23:H38,R23:R37)</f>
        <v>#DIV/0!</v>
      </c>
      <c r="S38" s="396"/>
      <c r="T38" s="410">
        <f>SUM(J23:J38,T23:T37)</f>
        <v>0</v>
      </c>
    </row>
    <row r="39" spans="1:20" s="339" customFormat="1" ht="24" customHeight="1" thickTop="1" x14ac:dyDescent="0.3">
      <c r="A39" s="359"/>
      <c r="B39" s="360"/>
      <c r="C39" s="360"/>
      <c r="D39" s="360"/>
      <c r="E39" s="360"/>
      <c r="F39" s="360"/>
      <c r="G39" s="361"/>
      <c r="H39" s="361"/>
      <c r="I39" s="361"/>
      <c r="J39" s="361"/>
      <c r="K39" s="358"/>
      <c r="L39" s="745"/>
      <c r="M39" s="750"/>
      <c r="N39" s="750"/>
      <c r="O39" s="750"/>
      <c r="P39" s="750"/>
      <c r="Q39" s="750"/>
      <c r="R39" s="362"/>
    </row>
    <row r="40" spans="1:20" s="339" customFormat="1" ht="12.75" customHeight="1" thickBot="1" x14ac:dyDescent="0.35">
      <c r="A40" s="354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745"/>
      <c r="M40" s="743"/>
      <c r="N40" s="743"/>
      <c r="O40" s="743"/>
      <c r="P40" s="743"/>
      <c r="Q40" s="743"/>
      <c r="R40" s="355"/>
      <c r="S40" s="392"/>
      <c r="T40" s="392"/>
    </row>
    <row r="41" spans="1:20" s="339" customFormat="1" ht="20.100000000000001" customHeight="1" x14ac:dyDescent="0.3">
      <c r="A41" s="363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93"/>
      <c r="T41" s="394"/>
    </row>
    <row r="42" spans="1:20" s="339" customFormat="1" ht="20.100000000000001" customHeight="1" x14ac:dyDescent="0.3">
      <c r="A42" s="365" t="s">
        <v>448</v>
      </c>
      <c r="B42" s="366"/>
      <c r="C42" s="366"/>
      <c r="D42" s="367"/>
      <c r="E42" s="367"/>
      <c r="F42" s="367"/>
      <c r="G42" s="367"/>
      <c r="H42" s="367"/>
      <c r="I42" s="366"/>
      <c r="J42" s="366"/>
      <c r="K42" s="366"/>
      <c r="L42" s="366"/>
      <c r="M42" s="368" t="s">
        <v>449</v>
      </c>
      <c r="N42" s="751"/>
      <c r="O42" s="752"/>
      <c r="P42" s="752"/>
      <c r="Q42" s="366"/>
      <c r="R42" s="366"/>
      <c r="S42" s="392"/>
      <c r="T42" s="395"/>
    </row>
    <row r="43" spans="1:20" s="339" customFormat="1" ht="20.100000000000001" customHeight="1" x14ac:dyDescent="0.3">
      <c r="A43" s="365"/>
      <c r="B43" s="366"/>
      <c r="C43" s="366"/>
      <c r="D43" s="753" t="s">
        <v>450</v>
      </c>
      <c r="E43" s="754"/>
      <c r="F43" s="754"/>
      <c r="G43" s="754"/>
      <c r="H43" s="754"/>
      <c r="I43" s="383"/>
      <c r="J43" s="383"/>
      <c r="K43" s="366"/>
      <c r="L43" s="366"/>
      <c r="M43" s="366"/>
      <c r="N43" s="366"/>
      <c r="O43" s="366"/>
      <c r="P43" s="366"/>
      <c r="Q43" s="366"/>
      <c r="R43" s="366"/>
      <c r="S43" s="392"/>
      <c r="T43" s="395"/>
    </row>
    <row r="44" spans="1:20" s="339" customFormat="1" ht="20.100000000000001" customHeight="1" x14ac:dyDescent="0.3">
      <c r="A44" s="365" t="s">
        <v>451</v>
      </c>
      <c r="B44" s="366"/>
      <c r="C44" s="366"/>
      <c r="D44" s="755"/>
      <c r="E44" s="755"/>
      <c r="F44" s="755"/>
      <c r="G44" s="755"/>
      <c r="H44" s="755"/>
      <c r="I44" s="384"/>
      <c r="J44" s="383"/>
      <c r="K44" s="366"/>
      <c r="L44" s="366"/>
      <c r="M44" s="366" t="s">
        <v>452</v>
      </c>
      <c r="N44" s="752"/>
      <c r="O44" s="752"/>
      <c r="P44" s="752"/>
      <c r="Q44" s="366"/>
      <c r="R44" s="366"/>
      <c r="S44" s="392"/>
      <c r="T44" s="395"/>
    </row>
    <row r="45" spans="1:20" s="339" customFormat="1" ht="20.100000000000001" customHeight="1" thickBot="1" x14ac:dyDescent="0.35">
      <c r="A45" s="369"/>
      <c r="B45" s="343"/>
      <c r="C45" s="343"/>
      <c r="D45" s="734" t="s">
        <v>453</v>
      </c>
      <c r="E45" s="734"/>
      <c r="F45" s="734"/>
      <c r="G45" s="734"/>
      <c r="H45" s="734"/>
      <c r="I45" s="385"/>
      <c r="J45" s="385"/>
      <c r="K45" s="343"/>
      <c r="L45" s="343"/>
      <c r="M45" s="343"/>
      <c r="N45" s="735"/>
      <c r="O45" s="735"/>
      <c r="P45" s="735"/>
      <c r="Q45" s="343"/>
      <c r="R45" s="343"/>
      <c r="S45" s="396"/>
      <c r="T45" s="397"/>
    </row>
    <row r="46" spans="1:20" s="339" customFormat="1" ht="30" customHeight="1" x14ac:dyDescent="0.3">
      <c r="A46" s="365"/>
      <c r="B46" s="366"/>
      <c r="C46" s="366"/>
      <c r="D46" s="366"/>
      <c r="E46" s="366"/>
      <c r="F46" s="366"/>
      <c r="G46" s="736" t="s">
        <v>454</v>
      </c>
      <c r="H46" s="737"/>
      <c r="I46" s="737"/>
      <c r="J46" s="737"/>
      <c r="K46" s="737"/>
      <c r="L46" s="738"/>
      <c r="M46" s="366"/>
      <c r="N46" s="366"/>
      <c r="O46" s="366"/>
      <c r="P46" s="366"/>
      <c r="Q46" s="366"/>
      <c r="R46" s="366"/>
      <c r="S46" s="392"/>
      <c r="T46" s="395"/>
    </row>
    <row r="47" spans="1:20" s="339" customFormat="1" ht="20.100000000000001" customHeight="1" x14ac:dyDescent="0.3">
      <c r="A47" s="349" t="s">
        <v>455</v>
      </c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92"/>
      <c r="T47" s="395"/>
    </row>
    <row r="48" spans="1:20" s="339" customFormat="1" ht="15" customHeight="1" x14ac:dyDescent="0.3">
      <c r="A48" s="365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92"/>
      <c r="T48" s="395"/>
    </row>
    <row r="49" spans="1:20" s="339" customFormat="1" ht="20.100000000000001" customHeight="1" x14ac:dyDescent="0.3">
      <c r="A49" s="349" t="s">
        <v>456</v>
      </c>
      <c r="B49" s="366"/>
      <c r="C49" s="366"/>
      <c r="D49" s="367"/>
      <c r="E49" s="367"/>
      <c r="F49" s="367"/>
      <c r="G49" s="367"/>
      <c r="H49" s="367"/>
      <c r="I49" s="366"/>
      <c r="J49" s="366"/>
      <c r="K49" s="366"/>
      <c r="L49" s="366"/>
      <c r="M49" s="370" t="s">
        <v>389</v>
      </c>
      <c r="N49" s="367"/>
      <c r="O49" s="367"/>
      <c r="P49" s="367"/>
      <c r="Q49" s="366"/>
      <c r="R49" s="366"/>
      <c r="S49" s="392"/>
      <c r="T49" s="395"/>
    </row>
    <row r="50" spans="1:20" s="339" customFormat="1" ht="20.100000000000001" customHeight="1" x14ac:dyDescent="0.3">
      <c r="A50" s="365"/>
      <c r="B50" s="366"/>
      <c r="C50" s="366"/>
      <c r="D50" s="366"/>
      <c r="E50" s="366"/>
      <c r="F50" s="371" t="s">
        <v>457</v>
      </c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92"/>
      <c r="T50" s="395"/>
    </row>
    <row r="51" spans="1:20" s="339" customFormat="1" ht="15" customHeight="1" x14ac:dyDescent="0.3">
      <c r="A51" s="365"/>
      <c r="B51" s="366"/>
      <c r="C51" s="366"/>
      <c r="D51" s="366"/>
      <c r="E51" s="366"/>
      <c r="F51" s="372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92"/>
      <c r="T51" s="395"/>
    </row>
    <row r="52" spans="1:20" s="339" customFormat="1" ht="20.100000000000001" customHeight="1" x14ac:dyDescent="0.3">
      <c r="A52" s="349" t="s">
        <v>458</v>
      </c>
      <c r="B52" s="366"/>
      <c r="C52" s="366"/>
      <c r="D52" s="367"/>
      <c r="E52" s="367"/>
      <c r="F52" s="367"/>
      <c r="G52" s="367"/>
      <c r="H52" s="367"/>
      <c r="I52" s="366"/>
      <c r="J52" s="366"/>
      <c r="K52" s="366"/>
      <c r="L52" s="366"/>
      <c r="M52" s="370" t="s">
        <v>389</v>
      </c>
      <c r="N52" s="367"/>
      <c r="O52" s="367"/>
      <c r="P52" s="367"/>
      <c r="Q52" s="366"/>
      <c r="R52" s="366"/>
      <c r="S52" s="392"/>
      <c r="T52" s="395"/>
    </row>
    <row r="53" spans="1:20" s="339" customFormat="1" ht="20.100000000000001" customHeight="1" x14ac:dyDescent="0.3">
      <c r="A53" s="365"/>
      <c r="B53" s="366"/>
      <c r="C53" s="366"/>
      <c r="D53" s="366"/>
      <c r="E53" s="366"/>
      <c r="F53" s="371" t="s">
        <v>457</v>
      </c>
      <c r="G53" s="366"/>
      <c r="H53" s="366"/>
      <c r="I53" s="366"/>
      <c r="J53" s="366"/>
      <c r="K53" s="366"/>
      <c r="L53" s="366"/>
      <c r="M53" s="370"/>
      <c r="N53" s="366"/>
      <c r="O53" s="366"/>
      <c r="P53" s="366"/>
      <c r="Q53" s="366"/>
      <c r="R53" s="366"/>
      <c r="S53" s="392"/>
      <c r="T53" s="395"/>
    </row>
    <row r="54" spans="1:20" s="339" customFormat="1" ht="15" customHeight="1" x14ac:dyDescent="0.3">
      <c r="A54" s="365"/>
      <c r="B54" s="366"/>
      <c r="C54" s="366"/>
      <c r="D54" s="366"/>
      <c r="E54" s="366"/>
      <c r="F54" s="373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92"/>
      <c r="T54" s="395"/>
    </row>
    <row r="55" spans="1:20" s="339" customFormat="1" ht="20.100000000000001" customHeight="1" x14ac:dyDescent="0.3">
      <c r="A55" s="349" t="s">
        <v>459</v>
      </c>
      <c r="B55" s="366"/>
      <c r="C55" s="366"/>
      <c r="D55" s="367"/>
      <c r="E55" s="367"/>
      <c r="F55" s="367"/>
      <c r="G55" s="367"/>
      <c r="H55" s="367"/>
      <c r="I55" s="366"/>
      <c r="J55" s="366"/>
      <c r="K55" s="366"/>
      <c r="L55" s="366"/>
      <c r="M55" s="370" t="s">
        <v>389</v>
      </c>
      <c r="N55" s="367"/>
      <c r="O55" s="367"/>
      <c r="P55" s="367"/>
      <c r="Q55" s="366"/>
      <c r="R55" s="366"/>
      <c r="S55" s="392"/>
      <c r="T55" s="395"/>
    </row>
    <row r="56" spans="1:20" s="339" customFormat="1" ht="20.100000000000001" customHeight="1" x14ac:dyDescent="0.3">
      <c r="A56" s="365"/>
      <c r="B56" s="366"/>
      <c r="C56" s="366"/>
      <c r="D56" s="366"/>
      <c r="E56" s="366"/>
      <c r="F56" s="371" t="s">
        <v>457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66"/>
      <c r="S56" s="392"/>
      <c r="T56" s="395"/>
    </row>
    <row r="57" spans="1:20" s="339" customFormat="1" ht="20.100000000000001" customHeight="1" x14ac:dyDescent="0.3">
      <c r="A57" s="365"/>
      <c r="B57" s="366"/>
      <c r="C57" s="366"/>
      <c r="D57" s="366"/>
      <c r="E57" s="366"/>
      <c r="F57" s="366"/>
      <c r="G57" s="366"/>
      <c r="H57" s="350" t="s">
        <v>460</v>
      </c>
      <c r="I57" s="350"/>
      <c r="J57" s="350"/>
      <c r="K57" s="366"/>
      <c r="L57" s="366"/>
      <c r="M57" s="366"/>
      <c r="N57" s="367"/>
      <c r="O57" s="367"/>
      <c r="P57" s="367"/>
      <c r="Q57" s="366"/>
      <c r="R57" s="366"/>
      <c r="S57" s="392"/>
      <c r="T57" s="395"/>
    </row>
    <row r="58" spans="1:20" s="339" customFormat="1" ht="20.100000000000001" customHeight="1" thickBot="1" x14ac:dyDescent="0.35">
      <c r="A58" s="369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749" t="s">
        <v>118</v>
      </c>
      <c r="O58" s="749"/>
      <c r="P58" s="749"/>
      <c r="Q58" s="343"/>
      <c r="R58" s="343"/>
      <c r="S58" s="396"/>
      <c r="T58" s="397"/>
    </row>
    <row r="59" spans="1:20" s="339" customFormat="1" ht="20.100000000000001" customHeight="1" x14ac:dyDescent="0.3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74"/>
      <c r="O59" s="374"/>
      <c r="P59" s="374"/>
      <c r="Q59" s="366"/>
      <c r="R59" s="375"/>
      <c r="T59" s="375" t="s">
        <v>461</v>
      </c>
    </row>
    <row r="60" spans="1:20" s="339" customFormat="1" ht="20.100000000000001" customHeight="1" x14ac:dyDescent="0.3">
      <c r="A60" s="376" t="s">
        <v>462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5"/>
    </row>
  </sheetData>
  <mergeCells count="86">
    <mergeCell ref="D9:M9"/>
    <mergeCell ref="P9:R9"/>
    <mergeCell ref="A1:R1"/>
    <mergeCell ref="A2:R2"/>
    <mergeCell ref="A3:R3"/>
    <mergeCell ref="A4:R4"/>
    <mergeCell ref="B7:D7"/>
    <mergeCell ref="C10:M10"/>
    <mergeCell ref="P10:R10"/>
    <mergeCell ref="C11:D11"/>
    <mergeCell ref="E11:F11"/>
    <mergeCell ref="G11:H11"/>
    <mergeCell ref="N11:O11"/>
    <mergeCell ref="Q11:R11"/>
    <mergeCell ref="A13:B13"/>
    <mergeCell ref="C13:D13"/>
    <mergeCell ref="G13:H13"/>
    <mergeCell ref="L13:M13"/>
    <mergeCell ref="N13:R13"/>
    <mergeCell ref="A12:B12"/>
    <mergeCell ref="C12:D12"/>
    <mergeCell ref="G12:H12"/>
    <mergeCell ref="L12:M12"/>
    <mergeCell ref="N12:R12"/>
    <mergeCell ref="G15:H15"/>
    <mergeCell ref="L15:M15"/>
    <mergeCell ref="G16:H16"/>
    <mergeCell ref="L16:P16"/>
    <mergeCell ref="G17:H17"/>
    <mergeCell ref="L17:P17"/>
    <mergeCell ref="G18:H18"/>
    <mergeCell ref="L18:P18"/>
    <mergeCell ref="G19:H19"/>
    <mergeCell ref="L19:P19"/>
    <mergeCell ref="G20:H20"/>
    <mergeCell ref="L20:P20"/>
    <mergeCell ref="G23:H23"/>
    <mergeCell ref="L23:Q23"/>
    <mergeCell ref="G24:H24"/>
    <mergeCell ref="L24:Q24"/>
    <mergeCell ref="G25:H25"/>
    <mergeCell ref="L25:Q25"/>
    <mergeCell ref="G26:H26"/>
    <mergeCell ref="L26:Q26"/>
    <mergeCell ref="G27:H27"/>
    <mergeCell ref="L27:Q27"/>
    <mergeCell ref="G28:H28"/>
    <mergeCell ref="L28:Q28"/>
    <mergeCell ref="L36:Q36"/>
    <mergeCell ref="A34:F34"/>
    <mergeCell ref="G34:H34"/>
    <mergeCell ref="L34:Q34"/>
    <mergeCell ref="G29:H29"/>
    <mergeCell ref="L29:Q29"/>
    <mergeCell ref="G30:H30"/>
    <mergeCell ref="L30:Q30"/>
    <mergeCell ref="G31:H31"/>
    <mergeCell ref="L31:Q31"/>
    <mergeCell ref="G32:H32"/>
    <mergeCell ref="L32:Q32"/>
    <mergeCell ref="A33:F33"/>
    <mergeCell ref="G33:H33"/>
    <mergeCell ref="L33:Q33"/>
    <mergeCell ref="N58:P58"/>
    <mergeCell ref="L39:Q39"/>
    <mergeCell ref="L40:Q40"/>
    <mergeCell ref="N42:P42"/>
    <mergeCell ref="D43:H43"/>
    <mergeCell ref="D44:H44"/>
    <mergeCell ref="N44:P44"/>
    <mergeCell ref="G22:H22"/>
    <mergeCell ref="L11:M11"/>
    <mergeCell ref="D45:H45"/>
    <mergeCell ref="N45:P45"/>
    <mergeCell ref="G46:L46"/>
    <mergeCell ref="A37:F37"/>
    <mergeCell ref="G37:H37"/>
    <mergeCell ref="L37:Q37"/>
    <mergeCell ref="A38:F38"/>
    <mergeCell ref="G38:H38"/>
    <mergeCell ref="L38:Q38"/>
    <mergeCell ref="A35:F35"/>
    <mergeCell ref="G35:H35"/>
    <mergeCell ref="L35:Q35"/>
    <mergeCell ref="A36:F36"/>
    <mergeCell ref="G36:H36"/>
  </mergeCells>
  <printOptions horizontalCentered="1"/>
  <pageMargins left="0" right="0" top="0.5" bottom="0.5" header="0.3" footer="0.3"/>
  <pageSetup scale="5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F196"/>
  <sheetViews>
    <sheetView defaultGridColor="0" topLeftCell="I1" colorId="22" zoomScale="93" zoomScaleNormal="93" zoomScaleSheetLayoutView="100" workbookViewId="0">
      <selection activeCell="Q104" sqref="Q104:R104"/>
    </sheetView>
  </sheetViews>
  <sheetFormatPr defaultColWidth="5.109375" defaultRowHeight="20.399999999999999" x14ac:dyDescent="0.35"/>
  <cols>
    <col min="1" max="1" width="12.88671875" style="436" customWidth="1"/>
    <col min="2" max="2" width="31.33203125" style="436" customWidth="1"/>
    <col min="3" max="3" width="10.33203125" style="436" customWidth="1"/>
    <col min="4" max="4" width="13.5546875" style="436" customWidth="1"/>
    <col min="5" max="5" width="11.44140625" style="436" customWidth="1"/>
    <col min="6" max="6" width="10.6640625" style="436" customWidth="1"/>
    <col min="7" max="7" width="11" style="436" customWidth="1"/>
    <col min="8" max="8" width="11.5546875" style="436" customWidth="1"/>
    <col min="9" max="10" width="12.5546875" style="436" customWidth="1"/>
    <col min="11" max="11" width="11.6640625" style="436" customWidth="1"/>
    <col min="12" max="12" width="13.109375" style="436" customWidth="1"/>
    <col min="13" max="13" width="11.33203125" style="439" customWidth="1"/>
    <col min="14" max="15" width="12.44140625" style="439" customWidth="1"/>
    <col min="16" max="16" width="12.33203125" style="439" customWidth="1"/>
    <col min="17" max="17" width="11.5546875" style="439" customWidth="1"/>
    <col min="18" max="44" width="13.6640625" style="439" customWidth="1"/>
    <col min="45" max="45" width="14.33203125" style="439" customWidth="1"/>
    <col min="46" max="46" width="14.109375" style="439" customWidth="1"/>
    <col min="47" max="47" width="15.44140625" style="439" customWidth="1"/>
    <col min="48" max="48" width="11.88671875" style="439" customWidth="1"/>
    <col min="49" max="49" width="13" style="436" hidden="1" customWidth="1"/>
    <col min="50" max="53" width="5.109375" style="436"/>
    <col min="54" max="58" width="11.33203125" style="437" customWidth="1"/>
    <col min="59" max="16384" width="5.109375" style="436"/>
  </cols>
  <sheetData>
    <row r="1" spans="1:58" x14ac:dyDescent="0.35">
      <c r="A1" s="688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</row>
    <row r="2" spans="1:58" x14ac:dyDescent="0.35">
      <c r="A2" s="688" t="s">
        <v>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688"/>
      <c r="AO2" s="688"/>
      <c r="AP2" s="688"/>
      <c r="AQ2" s="688"/>
      <c r="AR2" s="688"/>
      <c r="AS2" s="688"/>
      <c r="AT2" s="688"/>
      <c r="AU2" s="688"/>
      <c r="AV2" s="688"/>
      <c r="AW2" s="688"/>
    </row>
    <row r="3" spans="1:58" x14ac:dyDescent="0.35">
      <c r="A3" s="688" t="s">
        <v>2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</row>
    <row r="4" spans="1:58" x14ac:dyDescent="0.35">
      <c r="A4" s="688" t="s">
        <v>3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688"/>
      <c r="AV4" s="688"/>
      <c r="AW4" s="688"/>
    </row>
    <row r="5" spans="1:58" ht="19.95" customHeight="1" x14ac:dyDescent="0.35">
      <c r="A5" s="833"/>
      <c r="B5" s="833"/>
      <c r="J5" s="438"/>
      <c r="K5" s="438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W5" s="438"/>
    </row>
    <row r="6" spans="1:58" s="442" customFormat="1" ht="22.95" customHeight="1" x14ac:dyDescent="0.35">
      <c r="A6" s="440" t="s">
        <v>4</v>
      </c>
      <c r="B6" s="436"/>
      <c r="C6" s="436"/>
      <c r="D6" s="441"/>
      <c r="H6" s="436"/>
      <c r="I6" s="436"/>
      <c r="K6" s="438"/>
      <c r="L6" s="436"/>
      <c r="BB6" s="437"/>
      <c r="BC6" s="437"/>
      <c r="BD6" s="437"/>
      <c r="BE6" s="437"/>
      <c r="BF6" s="437"/>
    </row>
    <row r="7" spans="1:58" s="442" customFormat="1" x14ac:dyDescent="0.35">
      <c r="A7" s="443" t="s">
        <v>5</v>
      </c>
      <c r="B7" s="443"/>
      <c r="C7" s="443"/>
      <c r="D7" s="444"/>
      <c r="I7" s="445"/>
      <c r="K7" s="446" t="s">
        <v>6</v>
      </c>
      <c r="L7" s="447" t="s">
        <v>7</v>
      </c>
      <c r="BB7" s="437"/>
      <c r="BC7" s="437"/>
      <c r="BD7" s="437"/>
      <c r="BE7" s="437"/>
      <c r="BF7" s="437"/>
    </row>
    <row r="8" spans="1:58" s="442" customFormat="1" x14ac:dyDescent="0.35">
      <c r="A8" s="448"/>
      <c r="B8" s="448"/>
      <c r="C8" s="448"/>
      <c r="D8" s="444"/>
      <c r="F8" s="449" t="s">
        <v>8</v>
      </c>
      <c r="H8" s="449"/>
      <c r="I8" s="450"/>
      <c r="L8" s="451">
        <f ca="1">TODAY()</f>
        <v>42452</v>
      </c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BB8" s="437"/>
      <c r="BC8" s="437"/>
      <c r="BD8" s="437"/>
      <c r="BE8" s="437"/>
      <c r="BF8" s="437"/>
    </row>
    <row r="9" spans="1:58" s="442" customFormat="1" x14ac:dyDescent="0.35">
      <c r="A9" s="448"/>
      <c r="B9" s="448"/>
      <c r="C9" s="448"/>
      <c r="D9" s="444"/>
      <c r="F9" s="449"/>
      <c r="H9" s="449"/>
      <c r="I9" s="452"/>
      <c r="L9" s="453" t="s">
        <v>10</v>
      </c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BB9" s="437"/>
      <c r="BC9" s="437"/>
      <c r="BD9" s="437"/>
      <c r="BE9" s="437"/>
      <c r="BF9" s="437"/>
    </row>
    <row r="10" spans="1:58" s="442" customFormat="1" ht="3.75" customHeight="1" thickBot="1" x14ac:dyDescent="0.4">
      <c r="A10" s="448"/>
      <c r="B10" s="448"/>
      <c r="C10" s="448"/>
      <c r="D10" s="444"/>
      <c r="F10" s="449"/>
      <c r="H10" s="449"/>
      <c r="I10" s="452"/>
      <c r="L10" s="453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BB10" s="437"/>
      <c r="BC10" s="437"/>
      <c r="BD10" s="437"/>
      <c r="BE10" s="437"/>
      <c r="BF10" s="437"/>
    </row>
    <row r="11" spans="1:58" ht="42.75" customHeight="1" thickBot="1" x14ac:dyDescent="0.55000000000000004">
      <c r="A11" s="454" t="s">
        <v>9</v>
      </c>
      <c r="B11" s="454"/>
      <c r="C11" s="454"/>
      <c r="D11" s="454"/>
      <c r="E11" s="454"/>
      <c r="F11" s="454"/>
      <c r="K11" s="455"/>
      <c r="L11" s="45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834" t="s">
        <v>11</v>
      </c>
      <c r="AD11" s="835"/>
      <c r="AE11" s="835"/>
      <c r="AF11" s="835"/>
      <c r="AG11" s="835"/>
      <c r="AH11" s="835"/>
      <c r="AI11" s="835"/>
      <c r="AJ11" s="835"/>
      <c r="AK11" s="835"/>
      <c r="AL11" s="835"/>
      <c r="AM11" s="835"/>
      <c r="AN11" s="835"/>
      <c r="AO11" s="835"/>
      <c r="AP11" s="835"/>
      <c r="AQ11" s="835"/>
      <c r="AR11" s="835"/>
      <c r="AS11" s="835"/>
      <c r="AT11" s="836"/>
      <c r="AU11" s="436"/>
      <c r="AV11" s="436"/>
    </row>
    <row r="12" spans="1:58" ht="30.75" customHeight="1" x14ac:dyDescent="0.4">
      <c r="A12" s="454"/>
      <c r="B12" s="454"/>
      <c r="C12" s="454"/>
      <c r="D12" s="454"/>
      <c r="E12" s="454"/>
      <c r="F12" s="454"/>
      <c r="G12" s="454"/>
      <c r="H12" s="454"/>
      <c r="K12" s="814" t="s">
        <v>12</v>
      </c>
      <c r="L12" s="815"/>
      <c r="M12" s="814" t="s">
        <v>13</v>
      </c>
      <c r="N12" s="815"/>
      <c r="O12" s="814" t="s">
        <v>14</v>
      </c>
      <c r="P12" s="815"/>
      <c r="Q12" s="814" t="s">
        <v>501</v>
      </c>
      <c r="R12" s="815"/>
      <c r="S12" s="814" t="s">
        <v>501</v>
      </c>
      <c r="T12" s="815"/>
      <c r="U12" s="814" t="s">
        <v>501</v>
      </c>
      <c r="V12" s="815"/>
      <c r="W12" s="814" t="s">
        <v>501</v>
      </c>
      <c r="X12" s="815"/>
      <c r="Y12" s="814" t="s">
        <v>501</v>
      </c>
      <c r="Z12" s="815"/>
      <c r="AA12" s="814" t="s">
        <v>501</v>
      </c>
      <c r="AB12" s="815"/>
      <c r="AC12" s="814" t="s">
        <v>12</v>
      </c>
      <c r="AD12" s="815"/>
      <c r="AE12" s="814" t="s">
        <v>13</v>
      </c>
      <c r="AF12" s="815"/>
      <c r="AG12" s="814" t="s">
        <v>14</v>
      </c>
      <c r="AH12" s="815"/>
      <c r="AI12" s="814" t="s">
        <v>15</v>
      </c>
      <c r="AJ12" s="815"/>
      <c r="AK12" s="814" t="s">
        <v>501</v>
      </c>
      <c r="AL12" s="815"/>
      <c r="AM12" s="814" t="s">
        <v>501</v>
      </c>
      <c r="AN12" s="815"/>
      <c r="AO12" s="814" t="s">
        <v>501</v>
      </c>
      <c r="AP12" s="815"/>
      <c r="AQ12" s="814" t="s">
        <v>501</v>
      </c>
      <c r="AR12" s="815"/>
      <c r="AS12" s="814" t="s">
        <v>16</v>
      </c>
      <c r="AT12" s="815"/>
      <c r="AU12" s="457"/>
      <c r="AV12" s="458"/>
    </row>
    <row r="13" spans="1:58" x14ac:dyDescent="0.35">
      <c r="A13" s="846" t="s">
        <v>17</v>
      </c>
      <c r="B13" s="847"/>
      <c r="C13" s="848"/>
      <c r="D13" s="459" t="s">
        <v>18</v>
      </c>
      <c r="E13" s="459" t="s">
        <v>19</v>
      </c>
      <c r="F13" s="709" t="s">
        <v>113</v>
      </c>
      <c r="G13" s="810" t="s">
        <v>20</v>
      </c>
      <c r="H13" s="811"/>
      <c r="I13" s="702" t="s">
        <v>21</v>
      </c>
      <c r="J13" s="25" t="s">
        <v>22</v>
      </c>
      <c r="K13" s="460" t="s">
        <v>23</v>
      </c>
      <c r="L13" s="461" t="s">
        <v>24</v>
      </c>
      <c r="M13" s="460" t="s">
        <v>25</v>
      </c>
      <c r="N13" s="461" t="s">
        <v>26</v>
      </c>
      <c r="O13" s="460" t="s">
        <v>27</v>
      </c>
      <c r="P13" s="461" t="s">
        <v>28</v>
      </c>
      <c r="Q13" s="460" t="s">
        <v>29</v>
      </c>
      <c r="R13" s="461" t="s">
        <v>30</v>
      </c>
      <c r="S13" s="460" t="s">
        <v>31</v>
      </c>
      <c r="T13" s="461" t="s">
        <v>32</v>
      </c>
      <c r="U13" s="460" t="s">
        <v>33</v>
      </c>
      <c r="V13" s="461" t="s">
        <v>34</v>
      </c>
      <c r="W13" s="460" t="s">
        <v>35</v>
      </c>
      <c r="X13" s="461" t="s">
        <v>36</v>
      </c>
      <c r="Y13" s="460" t="s">
        <v>37</v>
      </c>
      <c r="Z13" s="461" t="s">
        <v>382</v>
      </c>
      <c r="AA13" s="460" t="s">
        <v>383</v>
      </c>
      <c r="AB13" s="461" t="s">
        <v>384</v>
      </c>
      <c r="AC13" s="460" t="s">
        <v>385</v>
      </c>
      <c r="AD13" s="461" t="s">
        <v>505</v>
      </c>
      <c r="AE13" s="460" t="s">
        <v>506</v>
      </c>
      <c r="AF13" s="461" t="s">
        <v>507</v>
      </c>
      <c r="AG13" s="460" t="s">
        <v>508</v>
      </c>
      <c r="AH13" s="461" t="s">
        <v>509</v>
      </c>
      <c r="AI13" s="460" t="s">
        <v>510</v>
      </c>
      <c r="AJ13" s="461" t="s">
        <v>511</v>
      </c>
      <c r="AK13" s="460" t="s">
        <v>512</v>
      </c>
      <c r="AL13" s="461" t="s">
        <v>513</v>
      </c>
      <c r="AM13" s="460" t="s">
        <v>514</v>
      </c>
      <c r="AN13" s="461" t="s">
        <v>515</v>
      </c>
      <c r="AO13" s="460" t="s">
        <v>516</v>
      </c>
      <c r="AP13" s="461" t="s">
        <v>517</v>
      </c>
      <c r="AQ13" s="460" t="s">
        <v>518</v>
      </c>
      <c r="AR13" s="461" t="s">
        <v>519</v>
      </c>
      <c r="AS13" s="460" t="s">
        <v>520</v>
      </c>
      <c r="AT13" s="461" t="s">
        <v>523</v>
      </c>
      <c r="AU13" s="710" t="s">
        <v>521</v>
      </c>
      <c r="AV13" s="710" t="s">
        <v>522</v>
      </c>
      <c r="AW13" s="710" t="s">
        <v>385</v>
      </c>
    </row>
    <row r="14" spans="1:58" ht="26.25" customHeight="1" x14ac:dyDescent="0.35">
      <c r="A14" s="803" t="s">
        <v>38</v>
      </c>
      <c r="B14" s="849"/>
      <c r="C14" s="804"/>
      <c r="D14" s="462"/>
      <c r="E14" s="463" t="s">
        <v>497</v>
      </c>
      <c r="F14" s="463" t="s">
        <v>497</v>
      </c>
      <c r="G14" s="850"/>
      <c r="H14" s="851"/>
      <c r="I14" s="464"/>
      <c r="J14" s="465"/>
      <c r="K14" s="466" t="s">
        <v>39</v>
      </c>
      <c r="L14" s="467"/>
      <c r="M14" s="466" t="s">
        <v>39</v>
      </c>
      <c r="N14" s="467"/>
      <c r="O14" s="466" t="s">
        <v>39</v>
      </c>
      <c r="P14" s="467"/>
      <c r="Q14" s="466" t="s">
        <v>39</v>
      </c>
      <c r="R14" s="467"/>
      <c r="S14" s="466" t="s">
        <v>39</v>
      </c>
      <c r="T14" s="467"/>
      <c r="U14" s="466" t="s">
        <v>39</v>
      </c>
      <c r="V14" s="467"/>
      <c r="W14" s="466" t="s">
        <v>39</v>
      </c>
      <c r="X14" s="467"/>
      <c r="Y14" s="466" t="s">
        <v>39</v>
      </c>
      <c r="Z14" s="467"/>
      <c r="AA14" s="466" t="s">
        <v>39</v>
      </c>
      <c r="AB14" s="467"/>
      <c r="AC14" s="466" t="s">
        <v>39</v>
      </c>
      <c r="AD14" s="467"/>
      <c r="AE14" s="466" t="s">
        <v>39</v>
      </c>
      <c r="AF14" s="467"/>
      <c r="AG14" s="466" t="s">
        <v>39</v>
      </c>
      <c r="AH14" s="467"/>
      <c r="AI14" s="466" t="s">
        <v>39</v>
      </c>
      <c r="AJ14" s="467"/>
      <c r="AK14" s="466" t="s">
        <v>39</v>
      </c>
      <c r="AL14" s="467"/>
      <c r="AM14" s="466" t="s">
        <v>39</v>
      </c>
      <c r="AN14" s="467"/>
      <c r="AO14" s="466" t="s">
        <v>39</v>
      </c>
      <c r="AP14" s="467"/>
      <c r="AQ14" s="466" t="s">
        <v>39</v>
      </c>
      <c r="AR14" s="467"/>
      <c r="AS14" s="466" t="s">
        <v>39</v>
      </c>
      <c r="AT14" s="467"/>
      <c r="AU14" s="468"/>
      <c r="AV14" s="707"/>
      <c r="AW14" s="464"/>
    </row>
    <row r="15" spans="1:58" x14ac:dyDescent="0.35">
      <c r="A15" s="799" t="s">
        <v>41</v>
      </c>
      <c r="B15" s="837"/>
      <c r="C15" s="800"/>
      <c r="D15" s="462"/>
      <c r="E15" s="703" t="s">
        <v>496</v>
      </c>
      <c r="F15" s="703" t="s">
        <v>496</v>
      </c>
      <c r="G15" s="712"/>
      <c r="H15" s="469"/>
      <c r="I15" s="470"/>
      <c r="J15" s="471"/>
      <c r="K15" s="472" t="s">
        <v>42</v>
      </c>
      <c r="L15" s="473" t="s">
        <v>70</v>
      </c>
      <c r="M15" s="472" t="s">
        <v>42</v>
      </c>
      <c r="N15" s="473" t="s">
        <v>70</v>
      </c>
      <c r="O15" s="472" t="s">
        <v>42</v>
      </c>
      <c r="P15" s="473" t="s">
        <v>70</v>
      </c>
      <c r="Q15" s="472" t="s">
        <v>42</v>
      </c>
      <c r="R15" s="473" t="s">
        <v>70</v>
      </c>
      <c r="S15" s="472" t="s">
        <v>42</v>
      </c>
      <c r="T15" s="473" t="s">
        <v>70</v>
      </c>
      <c r="U15" s="472" t="s">
        <v>42</v>
      </c>
      <c r="V15" s="473" t="s">
        <v>70</v>
      </c>
      <c r="W15" s="472" t="s">
        <v>42</v>
      </c>
      <c r="X15" s="473" t="s">
        <v>70</v>
      </c>
      <c r="Y15" s="472" t="s">
        <v>42</v>
      </c>
      <c r="Z15" s="473" t="s">
        <v>70</v>
      </c>
      <c r="AA15" s="472" t="s">
        <v>42</v>
      </c>
      <c r="AB15" s="473" t="s">
        <v>70</v>
      </c>
      <c r="AC15" s="472" t="s">
        <v>42</v>
      </c>
      <c r="AD15" s="473" t="s">
        <v>70</v>
      </c>
      <c r="AE15" s="472" t="s">
        <v>42</v>
      </c>
      <c r="AF15" s="473" t="s">
        <v>70</v>
      </c>
      <c r="AG15" s="472" t="s">
        <v>42</v>
      </c>
      <c r="AH15" s="473" t="s">
        <v>70</v>
      </c>
      <c r="AI15" s="472" t="s">
        <v>42</v>
      </c>
      <c r="AJ15" s="473" t="s">
        <v>70</v>
      </c>
      <c r="AK15" s="472" t="s">
        <v>42</v>
      </c>
      <c r="AL15" s="473" t="s">
        <v>70</v>
      </c>
      <c r="AM15" s="472" t="s">
        <v>42</v>
      </c>
      <c r="AN15" s="473" t="s">
        <v>70</v>
      </c>
      <c r="AO15" s="472" t="s">
        <v>42</v>
      </c>
      <c r="AP15" s="473" t="s">
        <v>70</v>
      </c>
      <c r="AQ15" s="472" t="s">
        <v>42</v>
      </c>
      <c r="AR15" s="473" t="s">
        <v>70</v>
      </c>
      <c r="AS15" s="472" t="s">
        <v>42</v>
      </c>
      <c r="AT15" s="473" t="s">
        <v>70</v>
      </c>
      <c r="AU15" s="469" t="s">
        <v>44</v>
      </c>
      <c r="AV15" s="474" t="s">
        <v>474</v>
      </c>
      <c r="AW15" s="470"/>
    </row>
    <row r="16" spans="1:58" ht="18.75" customHeight="1" x14ac:dyDescent="0.35">
      <c r="A16" s="838" t="s">
        <v>46</v>
      </c>
      <c r="B16" s="839"/>
      <c r="C16" s="840"/>
      <c r="D16" s="462"/>
      <c r="E16" s="475" t="s">
        <v>47</v>
      </c>
      <c r="F16" s="703" t="s">
        <v>48</v>
      </c>
      <c r="G16" s="841" t="s">
        <v>45</v>
      </c>
      <c r="H16" s="842"/>
      <c r="I16" s="704" t="s">
        <v>49</v>
      </c>
      <c r="J16" s="714" t="s">
        <v>44</v>
      </c>
      <c r="K16" s="472" t="s">
        <v>48</v>
      </c>
      <c r="L16" s="476" t="s">
        <v>467</v>
      </c>
      <c r="M16" s="472" t="s">
        <v>48</v>
      </c>
      <c r="N16" s="476" t="s">
        <v>467</v>
      </c>
      <c r="O16" s="472" t="s">
        <v>48</v>
      </c>
      <c r="P16" s="476" t="s">
        <v>467</v>
      </c>
      <c r="Q16" s="472" t="s">
        <v>48</v>
      </c>
      <c r="R16" s="476" t="s">
        <v>467</v>
      </c>
      <c r="S16" s="472" t="s">
        <v>48</v>
      </c>
      <c r="T16" s="476" t="s">
        <v>467</v>
      </c>
      <c r="U16" s="472" t="s">
        <v>48</v>
      </c>
      <c r="V16" s="476" t="s">
        <v>467</v>
      </c>
      <c r="W16" s="472" t="s">
        <v>48</v>
      </c>
      <c r="X16" s="476" t="s">
        <v>467</v>
      </c>
      <c r="Y16" s="472" t="s">
        <v>48</v>
      </c>
      <c r="Z16" s="476" t="s">
        <v>467</v>
      </c>
      <c r="AA16" s="472" t="s">
        <v>48</v>
      </c>
      <c r="AB16" s="476" t="s">
        <v>467</v>
      </c>
      <c r="AC16" s="472" t="s">
        <v>48</v>
      </c>
      <c r="AD16" s="476" t="s">
        <v>467</v>
      </c>
      <c r="AE16" s="472" t="s">
        <v>48</v>
      </c>
      <c r="AF16" s="476" t="s">
        <v>467</v>
      </c>
      <c r="AG16" s="472" t="s">
        <v>48</v>
      </c>
      <c r="AH16" s="476" t="s">
        <v>467</v>
      </c>
      <c r="AI16" s="472" t="s">
        <v>48</v>
      </c>
      <c r="AJ16" s="476" t="s">
        <v>467</v>
      </c>
      <c r="AK16" s="472" t="s">
        <v>48</v>
      </c>
      <c r="AL16" s="476" t="s">
        <v>467</v>
      </c>
      <c r="AM16" s="472" t="s">
        <v>48</v>
      </c>
      <c r="AN16" s="476" t="s">
        <v>467</v>
      </c>
      <c r="AO16" s="472" t="s">
        <v>48</v>
      </c>
      <c r="AP16" s="476" t="s">
        <v>467</v>
      </c>
      <c r="AQ16" s="472" t="s">
        <v>48</v>
      </c>
      <c r="AR16" s="476" t="s">
        <v>467</v>
      </c>
      <c r="AS16" s="472" t="s">
        <v>48</v>
      </c>
      <c r="AT16" s="476" t="s">
        <v>467</v>
      </c>
      <c r="AU16" s="704" t="s">
        <v>52</v>
      </c>
      <c r="AV16" s="704" t="s">
        <v>475</v>
      </c>
      <c r="AW16" s="477" t="s">
        <v>386</v>
      </c>
    </row>
    <row r="17" spans="1:54" x14ac:dyDescent="0.35">
      <c r="A17" s="805" t="s">
        <v>55</v>
      </c>
      <c r="B17" s="843"/>
      <c r="C17" s="806"/>
      <c r="D17" s="475" t="s">
        <v>56</v>
      </c>
      <c r="E17" s="475" t="s">
        <v>57</v>
      </c>
      <c r="F17" s="703" t="s">
        <v>58</v>
      </c>
      <c r="G17" s="841" t="s">
        <v>59</v>
      </c>
      <c r="H17" s="842"/>
      <c r="I17" s="704" t="s">
        <v>60</v>
      </c>
      <c r="J17" s="714" t="s">
        <v>466</v>
      </c>
      <c r="K17" s="472" t="s">
        <v>476</v>
      </c>
      <c r="L17" s="476"/>
      <c r="M17" s="472" t="s">
        <v>476</v>
      </c>
      <c r="N17" s="476"/>
      <c r="O17" s="472" t="s">
        <v>476</v>
      </c>
      <c r="P17" s="476"/>
      <c r="Q17" s="472" t="s">
        <v>476</v>
      </c>
      <c r="R17" s="476"/>
      <c r="S17" s="472" t="s">
        <v>476</v>
      </c>
      <c r="T17" s="476"/>
      <c r="U17" s="472" t="s">
        <v>476</v>
      </c>
      <c r="V17" s="476"/>
      <c r="W17" s="472" t="s">
        <v>476</v>
      </c>
      <c r="X17" s="476"/>
      <c r="Y17" s="472" t="s">
        <v>476</v>
      </c>
      <c r="Z17" s="476"/>
      <c r="AA17" s="472" t="s">
        <v>476</v>
      </c>
      <c r="AB17" s="476"/>
      <c r="AC17" s="472" t="s">
        <v>476</v>
      </c>
      <c r="AD17" s="476"/>
      <c r="AE17" s="472" t="s">
        <v>476</v>
      </c>
      <c r="AF17" s="476"/>
      <c r="AG17" s="472" t="s">
        <v>476</v>
      </c>
      <c r="AH17" s="476"/>
      <c r="AI17" s="472" t="s">
        <v>476</v>
      </c>
      <c r="AJ17" s="476"/>
      <c r="AK17" s="472" t="s">
        <v>476</v>
      </c>
      <c r="AL17" s="476"/>
      <c r="AM17" s="472" t="s">
        <v>476</v>
      </c>
      <c r="AN17" s="476"/>
      <c r="AO17" s="472" t="s">
        <v>476</v>
      </c>
      <c r="AP17" s="476"/>
      <c r="AQ17" s="472" t="s">
        <v>476</v>
      </c>
      <c r="AR17" s="476"/>
      <c r="AS17" s="472" t="s">
        <v>476</v>
      </c>
      <c r="AT17" s="476"/>
      <c r="AU17" s="704" t="s">
        <v>477</v>
      </c>
      <c r="AV17" s="704"/>
      <c r="AW17" s="704"/>
    </row>
    <row r="18" spans="1:54" ht="27" customHeight="1" x14ac:dyDescent="0.35">
      <c r="A18" s="844" t="s">
        <v>65</v>
      </c>
      <c r="B18" s="845"/>
      <c r="C18" s="478" t="s">
        <v>482</v>
      </c>
      <c r="D18" s="479" t="s">
        <v>66</v>
      </c>
      <c r="E18" s="479" t="s">
        <v>67</v>
      </c>
      <c r="F18" s="705" t="s">
        <v>68</v>
      </c>
      <c r="G18" s="841" t="s">
        <v>66</v>
      </c>
      <c r="H18" s="842"/>
      <c r="I18" s="706" t="s">
        <v>69</v>
      </c>
      <c r="J18" s="716" t="s">
        <v>467</v>
      </c>
      <c r="K18" s="480" t="s">
        <v>68</v>
      </c>
      <c r="L18" s="481"/>
      <c r="M18" s="480" t="s">
        <v>68</v>
      </c>
      <c r="N18" s="481"/>
      <c r="O18" s="480" t="s">
        <v>68</v>
      </c>
      <c r="P18" s="481"/>
      <c r="Q18" s="480" t="s">
        <v>68</v>
      </c>
      <c r="R18" s="481"/>
      <c r="S18" s="480" t="s">
        <v>68</v>
      </c>
      <c r="T18" s="481"/>
      <c r="U18" s="480" t="s">
        <v>68</v>
      </c>
      <c r="V18" s="481"/>
      <c r="W18" s="480" t="s">
        <v>68</v>
      </c>
      <c r="X18" s="481"/>
      <c r="Y18" s="480" t="s">
        <v>68</v>
      </c>
      <c r="Z18" s="481"/>
      <c r="AA18" s="480" t="s">
        <v>68</v>
      </c>
      <c r="AB18" s="481"/>
      <c r="AC18" s="480" t="s">
        <v>68</v>
      </c>
      <c r="AD18" s="481"/>
      <c r="AE18" s="480" t="s">
        <v>68</v>
      </c>
      <c r="AF18" s="481"/>
      <c r="AG18" s="480" t="s">
        <v>68</v>
      </c>
      <c r="AH18" s="481"/>
      <c r="AI18" s="480" t="s">
        <v>68</v>
      </c>
      <c r="AJ18" s="481"/>
      <c r="AK18" s="480" t="s">
        <v>68</v>
      </c>
      <c r="AL18" s="481"/>
      <c r="AM18" s="480" t="s">
        <v>68</v>
      </c>
      <c r="AN18" s="481"/>
      <c r="AO18" s="480" t="s">
        <v>68</v>
      </c>
      <c r="AP18" s="481"/>
      <c r="AQ18" s="480" t="s">
        <v>68</v>
      </c>
      <c r="AR18" s="481"/>
      <c r="AS18" s="480" t="s">
        <v>68</v>
      </c>
      <c r="AT18" s="481"/>
      <c r="AU18" s="706" t="s">
        <v>68</v>
      </c>
      <c r="AV18" s="706"/>
      <c r="AW18" s="482" t="s">
        <v>72</v>
      </c>
    </row>
    <row r="19" spans="1:54" ht="15.9" customHeight="1" x14ac:dyDescent="0.35">
      <c r="A19" s="852" t="s">
        <v>255</v>
      </c>
      <c r="B19" s="845"/>
      <c r="C19" s="483"/>
      <c r="D19" s="418"/>
      <c r="E19" s="426"/>
      <c r="F19" s="426"/>
      <c r="G19" s="853">
        <f>D19*12</f>
        <v>0</v>
      </c>
      <c r="H19" s="854"/>
      <c r="I19" s="483">
        <f>C19*E19</f>
        <v>0</v>
      </c>
      <c r="J19" s="689">
        <f>G19*I19</f>
        <v>0</v>
      </c>
      <c r="K19" s="423"/>
      <c r="L19" s="421">
        <f>J19*K19</f>
        <v>0</v>
      </c>
      <c r="M19" s="423"/>
      <c r="N19" s="421">
        <f>J19*M19</f>
        <v>0</v>
      </c>
      <c r="O19" s="423"/>
      <c r="P19" s="421">
        <f>J19*O19</f>
        <v>0</v>
      </c>
      <c r="Q19" s="423"/>
      <c r="R19" s="421">
        <f>J19*Q19</f>
        <v>0</v>
      </c>
      <c r="S19" s="423"/>
      <c r="T19" s="421">
        <f>$J19*S19</f>
        <v>0</v>
      </c>
      <c r="U19" s="423"/>
      <c r="V19" s="421">
        <f>$J19*U19</f>
        <v>0</v>
      </c>
      <c r="W19" s="423"/>
      <c r="X19" s="421">
        <f>$J19*W19</f>
        <v>0</v>
      </c>
      <c r="Y19" s="423"/>
      <c r="Z19" s="421">
        <f>$J19*Y19</f>
        <v>0</v>
      </c>
      <c r="AA19" s="423"/>
      <c r="AB19" s="421">
        <f>$J19*AA19</f>
        <v>0</v>
      </c>
      <c r="AC19" s="423"/>
      <c r="AD19" s="421">
        <f>J19*AC19</f>
        <v>0</v>
      </c>
      <c r="AE19" s="423"/>
      <c r="AF19" s="421">
        <f>J19*AE19</f>
        <v>0</v>
      </c>
      <c r="AG19" s="423"/>
      <c r="AH19" s="421">
        <f>J19*AG19</f>
        <v>0</v>
      </c>
      <c r="AI19" s="423"/>
      <c r="AJ19" s="421">
        <f>$J19*AI19</f>
        <v>0</v>
      </c>
      <c r="AK19" s="423"/>
      <c r="AL19" s="421">
        <f>$J19*AK19</f>
        <v>0</v>
      </c>
      <c r="AM19" s="423"/>
      <c r="AN19" s="421">
        <f>$J19*AM19</f>
        <v>0</v>
      </c>
      <c r="AO19" s="423"/>
      <c r="AP19" s="421">
        <f>$J19*AO19</f>
        <v>0</v>
      </c>
      <c r="AQ19" s="423"/>
      <c r="AR19" s="421">
        <f>$J19*AQ19</f>
        <v>0</v>
      </c>
      <c r="AS19" s="423">
        <f>AC19+AE19+AG19+AI19+AK19+AM19+AO19+AQ19</f>
        <v>0</v>
      </c>
      <c r="AT19" s="421">
        <f>AD19+AF19+AH19+AJ19+AL19+AN19+AP19+AR19</f>
        <v>0</v>
      </c>
      <c r="AU19" s="426">
        <f>K19+M19+O19+Q19+S19+U19+W19+Y19+AA19+AS19</f>
        <v>0</v>
      </c>
      <c r="AV19" s="418" t="str">
        <f>IF(J19-SUM(L19+N19+P19+R19+T19+V19+X19+Z19+AB19+AT19)&lt;=1, "Ok", "Not Equal")</f>
        <v>Ok</v>
      </c>
      <c r="AW19" s="418">
        <f>J19-AV19</f>
        <v>0</v>
      </c>
      <c r="BB19" s="484"/>
    </row>
    <row r="20" spans="1:54" ht="15.9" customHeight="1" x14ac:dyDescent="0.35">
      <c r="A20" s="852" t="s">
        <v>74</v>
      </c>
      <c r="B20" s="845"/>
      <c r="C20" s="483"/>
      <c r="D20" s="419"/>
      <c r="E20" s="426"/>
      <c r="F20" s="426"/>
      <c r="G20" s="853">
        <f>D20*12</f>
        <v>0</v>
      </c>
      <c r="H20" s="854"/>
      <c r="I20" s="483">
        <f t="shared" ref="I20:I40" si="0">C20*E20</f>
        <v>0</v>
      </c>
      <c r="J20" s="690">
        <f t="shared" ref="J20:J40" si="1">G20*I20</f>
        <v>0</v>
      </c>
      <c r="K20" s="423"/>
      <c r="L20" s="419">
        <f t="shared" ref="L20:L39" si="2">J20*K20</f>
        <v>0</v>
      </c>
      <c r="M20" s="423"/>
      <c r="N20" s="419">
        <f t="shared" ref="N20:N40" si="3">J20*M20</f>
        <v>0</v>
      </c>
      <c r="O20" s="423"/>
      <c r="P20" s="419">
        <f t="shared" ref="P20:P40" si="4">J20*O20</f>
        <v>0</v>
      </c>
      <c r="Q20" s="423"/>
      <c r="R20" s="419">
        <f t="shared" ref="R20:R40" si="5">J20*Q20</f>
        <v>0</v>
      </c>
      <c r="S20" s="423"/>
      <c r="T20" s="419">
        <f t="shared" ref="T20:T40" si="6">$J20*S20</f>
        <v>0</v>
      </c>
      <c r="U20" s="423"/>
      <c r="V20" s="419">
        <f t="shared" ref="V20" si="7">$J20*U20</f>
        <v>0</v>
      </c>
      <c r="W20" s="423"/>
      <c r="X20" s="419">
        <f t="shared" ref="X20" si="8">$J20*W20</f>
        <v>0</v>
      </c>
      <c r="Y20" s="423"/>
      <c r="Z20" s="419">
        <f t="shared" ref="Z20" si="9">$J20*Y20</f>
        <v>0</v>
      </c>
      <c r="AA20" s="423"/>
      <c r="AB20" s="419">
        <f t="shared" ref="AB20" si="10">$J20*AA20</f>
        <v>0</v>
      </c>
      <c r="AC20" s="423"/>
      <c r="AD20" s="419">
        <f t="shared" ref="AD20:AD40" si="11">J20*AC20</f>
        <v>0</v>
      </c>
      <c r="AE20" s="423"/>
      <c r="AF20" s="419">
        <f t="shared" ref="AF20:AF40" si="12">J20*AE20</f>
        <v>0</v>
      </c>
      <c r="AG20" s="423"/>
      <c r="AH20" s="419">
        <f t="shared" ref="AH20:AH40" si="13">J20*AG20</f>
        <v>0</v>
      </c>
      <c r="AI20" s="423"/>
      <c r="AJ20" s="419">
        <f t="shared" ref="AJ20:AJ40" si="14">$J20*AI20</f>
        <v>0</v>
      </c>
      <c r="AK20" s="423"/>
      <c r="AL20" s="419">
        <f t="shared" ref="AL20:AN20" si="15">$J20*AK20</f>
        <v>0</v>
      </c>
      <c r="AM20" s="423"/>
      <c r="AN20" s="419">
        <f t="shared" si="15"/>
        <v>0</v>
      </c>
      <c r="AO20" s="423"/>
      <c r="AP20" s="419">
        <f t="shared" ref="AP20" si="16">$J20*AO20</f>
        <v>0</v>
      </c>
      <c r="AQ20" s="423"/>
      <c r="AR20" s="419">
        <f t="shared" ref="AR20" si="17">$J20*AQ20</f>
        <v>0</v>
      </c>
      <c r="AS20" s="423">
        <f t="shared" ref="AS20:AS40" si="18">AC20+AE20+AG20+AI20+AK20+AM20+AO20+AQ20</f>
        <v>0</v>
      </c>
      <c r="AT20" s="419">
        <f t="shared" ref="AT20:AT40" si="19">AD20+AF20+AH20+AJ20+AL20+AN20+AP20+AR20</f>
        <v>0</v>
      </c>
      <c r="AU20" s="426">
        <f t="shared" ref="AU20:AU40" si="20">K20+M20+O20+Q20+S20+U20+W20+Y20+AA20+AS20</f>
        <v>0</v>
      </c>
      <c r="AV20" s="418" t="str">
        <f t="shared" ref="AV20:AV40" si="21">IF(J20-SUM(L20+N20+P20+R20+T20+V20+X20+Z20+AB20+AT20)&lt;=1, "Ok", "Not Equal")</f>
        <v>Ok</v>
      </c>
      <c r="AW20" s="428">
        <f t="shared" ref="AW20:AW40" si="22">J20-AV20</f>
        <v>0</v>
      </c>
    </row>
    <row r="21" spans="1:54" ht="15.9" customHeight="1" x14ac:dyDescent="0.35">
      <c r="A21" s="852" t="s">
        <v>75</v>
      </c>
      <c r="B21" s="845"/>
      <c r="C21" s="483"/>
      <c r="D21" s="419"/>
      <c r="E21" s="426"/>
      <c r="F21" s="426"/>
      <c r="G21" s="853">
        <f t="shared" ref="G21:G26" si="23">D21*12</f>
        <v>0</v>
      </c>
      <c r="H21" s="854"/>
      <c r="I21" s="483">
        <f t="shared" si="0"/>
        <v>0</v>
      </c>
      <c r="J21" s="691">
        <f t="shared" si="1"/>
        <v>0</v>
      </c>
      <c r="K21" s="423"/>
      <c r="L21" s="419">
        <f t="shared" si="2"/>
        <v>0</v>
      </c>
      <c r="M21" s="423"/>
      <c r="N21" s="419">
        <f t="shared" si="3"/>
        <v>0</v>
      </c>
      <c r="O21" s="423"/>
      <c r="P21" s="419">
        <f t="shared" si="4"/>
        <v>0</v>
      </c>
      <c r="Q21" s="423"/>
      <c r="R21" s="419">
        <f t="shared" si="5"/>
        <v>0</v>
      </c>
      <c r="S21" s="423"/>
      <c r="T21" s="419">
        <f t="shared" si="6"/>
        <v>0</v>
      </c>
      <c r="U21" s="423"/>
      <c r="V21" s="419">
        <f t="shared" ref="V21" si="24">$J21*U21</f>
        <v>0</v>
      </c>
      <c r="W21" s="423"/>
      <c r="X21" s="419">
        <f t="shared" ref="X21" si="25">$J21*W21</f>
        <v>0</v>
      </c>
      <c r="Y21" s="423"/>
      <c r="Z21" s="419">
        <f t="shared" ref="Z21" si="26">$J21*Y21</f>
        <v>0</v>
      </c>
      <c r="AA21" s="423"/>
      <c r="AB21" s="419">
        <f t="shared" ref="AB21" si="27">$J21*AA21</f>
        <v>0</v>
      </c>
      <c r="AC21" s="423"/>
      <c r="AD21" s="419">
        <f t="shared" si="11"/>
        <v>0</v>
      </c>
      <c r="AE21" s="423"/>
      <c r="AF21" s="419">
        <f t="shared" si="12"/>
        <v>0</v>
      </c>
      <c r="AG21" s="423"/>
      <c r="AH21" s="419">
        <f t="shared" si="13"/>
        <v>0</v>
      </c>
      <c r="AI21" s="423"/>
      <c r="AJ21" s="419">
        <f t="shared" si="14"/>
        <v>0</v>
      </c>
      <c r="AK21" s="423"/>
      <c r="AL21" s="419">
        <f t="shared" ref="AL21:AN21" si="28">$J21*AK21</f>
        <v>0</v>
      </c>
      <c r="AM21" s="423"/>
      <c r="AN21" s="419">
        <f t="shared" si="28"/>
        <v>0</v>
      </c>
      <c r="AO21" s="423"/>
      <c r="AP21" s="419">
        <f t="shared" ref="AP21" si="29">$J21*AO21</f>
        <v>0</v>
      </c>
      <c r="AQ21" s="423"/>
      <c r="AR21" s="419">
        <f t="shared" ref="AR21" si="30">$J21*AQ21</f>
        <v>0</v>
      </c>
      <c r="AS21" s="423">
        <f t="shared" si="18"/>
        <v>0</v>
      </c>
      <c r="AT21" s="419">
        <f t="shared" si="19"/>
        <v>0</v>
      </c>
      <c r="AU21" s="426">
        <f t="shared" si="20"/>
        <v>0</v>
      </c>
      <c r="AV21" s="418" t="str">
        <f t="shared" si="21"/>
        <v>Ok</v>
      </c>
      <c r="AW21" s="428">
        <f t="shared" si="22"/>
        <v>0</v>
      </c>
    </row>
    <row r="22" spans="1:54" ht="15.9" customHeight="1" x14ac:dyDescent="0.35">
      <c r="A22" s="852" t="s">
        <v>76</v>
      </c>
      <c r="B22" s="845"/>
      <c r="C22" s="483"/>
      <c r="D22" s="419"/>
      <c r="E22" s="426"/>
      <c r="F22" s="426"/>
      <c r="G22" s="853">
        <f t="shared" si="23"/>
        <v>0</v>
      </c>
      <c r="H22" s="854"/>
      <c r="I22" s="483">
        <f t="shared" si="0"/>
        <v>0</v>
      </c>
      <c r="J22" s="692">
        <f t="shared" si="1"/>
        <v>0</v>
      </c>
      <c r="K22" s="423"/>
      <c r="L22" s="419">
        <f t="shared" si="2"/>
        <v>0</v>
      </c>
      <c r="M22" s="423"/>
      <c r="N22" s="419">
        <f t="shared" si="3"/>
        <v>0</v>
      </c>
      <c r="O22" s="423"/>
      <c r="P22" s="419">
        <f t="shared" si="4"/>
        <v>0</v>
      </c>
      <c r="Q22" s="423"/>
      <c r="R22" s="419">
        <f t="shared" si="5"/>
        <v>0</v>
      </c>
      <c r="S22" s="423"/>
      <c r="T22" s="419">
        <f t="shared" si="6"/>
        <v>0</v>
      </c>
      <c r="U22" s="423"/>
      <c r="V22" s="419">
        <f t="shared" ref="V22" si="31">$J22*U22</f>
        <v>0</v>
      </c>
      <c r="W22" s="423"/>
      <c r="X22" s="419">
        <f t="shared" ref="X22" si="32">$J22*W22</f>
        <v>0</v>
      </c>
      <c r="Y22" s="423"/>
      <c r="Z22" s="419">
        <f t="shared" ref="Z22" si="33">$J22*Y22</f>
        <v>0</v>
      </c>
      <c r="AA22" s="423"/>
      <c r="AB22" s="419">
        <f t="shared" ref="AB22" si="34">$J22*AA22</f>
        <v>0</v>
      </c>
      <c r="AC22" s="423"/>
      <c r="AD22" s="419">
        <f t="shared" si="11"/>
        <v>0</v>
      </c>
      <c r="AE22" s="423"/>
      <c r="AF22" s="419">
        <f t="shared" si="12"/>
        <v>0</v>
      </c>
      <c r="AG22" s="423"/>
      <c r="AH22" s="419">
        <f t="shared" si="13"/>
        <v>0</v>
      </c>
      <c r="AI22" s="423"/>
      <c r="AJ22" s="419">
        <f t="shared" si="14"/>
        <v>0</v>
      </c>
      <c r="AK22" s="423"/>
      <c r="AL22" s="419">
        <f t="shared" ref="AL22:AN22" si="35">$J22*AK22</f>
        <v>0</v>
      </c>
      <c r="AM22" s="423"/>
      <c r="AN22" s="419">
        <f t="shared" si="35"/>
        <v>0</v>
      </c>
      <c r="AO22" s="423"/>
      <c r="AP22" s="419">
        <f t="shared" ref="AP22" si="36">$J22*AO22</f>
        <v>0</v>
      </c>
      <c r="AQ22" s="423"/>
      <c r="AR22" s="419">
        <f t="shared" ref="AR22" si="37">$J22*AQ22</f>
        <v>0</v>
      </c>
      <c r="AS22" s="423">
        <f t="shared" si="18"/>
        <v>0</v>
      </c>
      <c r="AT22" s="419">
        <f t="shared" si="19"/>
        <v>0</v>
      </c>
      <c r="AU22" s="426">
        <f t="shared" si="20"/>
        <v>0</v>
      </c>
      <c r="AV22" s="418" t="str">
        <f t="shared" si="21"/>
        <v>Ok</v>
      </c>
      <c r="AW22" s="428">
        <f t="shared" si="22"/>
        <v>0</v>
      </c>
    </row>
    <row r="23" spans="1:54" ht="15.75" customHeight="1" x14ac:dyDescent="0.35">
      <c r="A23" s="852" t="s">
        <v>77</v>
      </c>
      <c r="B23" s="845"/>
      <c r="C23" s="483"/>
      <c r="D23" s="419"/>
      <c r="E23" s="426"/>
      <c r="F23" s="426"/>
      <c r="G23" s="853">
        <f t="shared" si="23"/>
        <v>0</v>
      </c>
      <c r="H23" s="854"/>
      <c r="I23" s="483">
        <f t="shared" si="0"/>
        <v>0</v>
      </c>
      <c r="J23" s="692">
        <f t="shared" si="1"/>
        <v>0</v>
      </c>
      <c r="K23" s="423"/>
      <c r="L23" s="419">
        <f t="shared" si="2"/>
        <v>0</v>
      </c>
      <c r="M23" s="423"/>
      <c r="N23" s="419">
        <f t="shared" si="3"/>
        <v>0</v>
      </c>
      <c r="O23" s="423"/>
      <c r="P23" s="419">
        <f t="shared" si="4"/>
        <v>0</v>
      </c>
      <c r="Q23" s="423"/>
      <c r="R23" s="419">
        <f t="shared" si="5"/>
        <v>0</v>
      </c>
      <c r="S23" s="423"/>
      <c r="T23" s="419">
        <f t="shared" si="6"/>
        <v>0</v>
      </c>
      <c r="U23" s="423"/>
      <c r="V23" s="419">
        <f t="shared" ref="V23" si="38">$J23*U23</f>
        <v>0</v>
      </c>
      <c r="W23" s="423"/>
      <c r="X23" s="419">
        <f t="shared" ref="X23" si="39">$J23*W23</f>
        <v>0</v>
      </c>
      <c r="Y23" s="423"/>
      <c r="Z23" s="419">
        <f t="shared" ref="Z23" si="40">$J23*Y23</f>
        <v>0</v>
      </c>
      <c r="AA23" s="423"/>
      <c r="AB23" s="419">
        <f t="shared" ref="AB23" si="41">$J23*AA23</f>
        <v>0</v>
      </c>
      <c r="AC23" s="423"/>
      <c r="AD23" s="419">
        <f t="shared" si="11"/>
        <v>0</v>
      </c>
      <c r="AE23" s="423"/>
      <c r="AF23" s="419">
        <f t="shared" si="12"/>
        <v>0</v>
      </c>
      <c r="AG23" s="423"/>
      <c r="AH23" s="419">
        <f t="shared" si="13"/>
        <v>0</v>
      </c>
      <c r="AI23" s="423"/>
      <c r="AJ23" s="419">
        <f t="shared" si="14"/>
        <v>0</v>
      </c>
      <c r="AK23" s="423"/>
      <c r="AL23" s="419">
        <f t="shared" ref="AL23:AN23" si="42">$J23*AK23</f>
        <v>0</v>
      </c>
      <c r="AM23" s="423"/>
      <c r="AN23" s="419">
        <f t="shared" si="42"/>
        <v>0</v>
      </c>
      <c r="AO23" s="423"/>
      <c r="AP23" s="419">
        <f t="shared" ref="AP23" si="43">$J23*AO23</f>
        <v>0</v>
      </c>
      <c r="AQ23" s="423"/>
      <c r="AR23" s="419">
        <f t="shared" ref="AR23" si="44">$J23*AQ23</f>
        <v>0</v>
      </c>
      <c r="AS23" s="423">
        <f t="shared" si="18"/>
        <v>0</v>
      </c>
      <c r="AT23" s="419">
        <f t="shared" si="19"/>
        <v>0</v>
      </c>
      <c r="AU23" s="426">
        <f t="shared" si="20"/>
        <v>0</v>
      </c>
      <c r="AV23" s="418" t="str">
        <f t="shared" si="21"/>
        <v>Ok</v>
      </c>
      <c r="AW23" s="428">
        <f t="shared" si="22"/>
        <v>0</v>
      </c>
    </row>
    <row r="24" spans="1:54" ht="15.9" customHeight="1" x14ac:dyDescent="0.35">
      <c r="A24" s="852" t="s">
        <v>78</v>
      </c>
      <c r="B24" s="845"/>
      <c r="C24" s="483"/>
      <c r="D24" s="419"/>
      <c r="E24" s="426"/>
      <c r="F24" s="426"/>
      <c r="G24" s="853">
        <f t="shared" si="23"/>
        <v>0</v>
      </c>
      <c r="H24" s="854"/>
      <c r="I24" s="483">
        <f t="shared" si="0"/>
        <v>0</v>
      </c>
      <c r="J24" s="692">
        <f t="shared" si="1"/>
        <v>0</v>
      </c>
      <c r="K24" s="423"/>
      <c r="L24" s="419">
        <f t="shared" si="2"/>
        <v>0</v>
      </c>
      <c r="M24" s="423"/>
      <c r="N24" s="419">
        <f t="shared" si="3"/>
        <v>0</v>
      </c>
      <c r="O24" s="423"/>
      <c r="P24" s="419">
        <f t="shared" si="4"/>
        <v>0</v>
      </c>
      <c r="Q24" s="423"/>
      <c r="R24" s="419">
        <f t="shared" si="5"/>
        <v>0</v>
      </c>
      <c r="S24" s="423"/>
      <c r="T24" s="419">
        <f>$J24*S24</f>
        <v>0</v>
      </c>
      <c r="U24" s="423"/>
      <c r="V24" s="419">
        <f>$J24*U24</f>
        <v>0</v>
      </c>
      <c r="W24" s="423"/>
      <c r="X24" s="419">
        <f>$J24*W24</f>
        <v>0</v>
      </c>
      <c r="Y24" s="423"/>
      <c r="Z24" s="419">
        <f>$J24*Y24</f>
        <v>0</v>
      </c>
      <c r="AA24" s="423"/>
      <c r="AB24" s="419">
        <f>$J24*AA24</f>
        <v>0</v>
      </c>
      <c r="AC24" s="423"/>
      <c r="AD24" s="419">
        <f t="shared" si="11"/>
        <v>0</v>
      </c>
      <c r="AE24" s="423"/>
      <c r="AF24" s="419">
        <f t="shared" si="12"/>
        <v>0</v>
      </c>
      <c r="AG24" s="423"/>
      <c r="AH24" s="419">
        <f t="shared" si="13"/>
        <v>0</v>
      </c>
      <c r="AI24" s="423"/>
      <c r="AJ24" s="419">
        <f t="shared" si="14"/>
        <v>0</v>
      </c>
      <c r="AK24" s="423"/>
      <c r="AL24" s="419">
        <f t="shared" ref="AL24:AN24" si="45">$J24*AK24</f>
        <v>0</v>
      </c>
      <c r="AM24" s="423"/>
      <c r="AN24" s="419">
        <f t="shared" si="45"/>
        <v>0</v>
      </c>
      <c r="AO24" s="423"/>
      <c r="AP24" s="419">
        <f t="shared" ref="AP24" si="46">$J24*AO24</f>
        <v>0</v>
      </c>
      <c r="AQ24" s="423"/>
      <c r="AR24" s="419">
        <f t="shared" ref="AR24" si="47">$J24*AQ24</f>
        <v>0</v>
      </c>
      <c r="AS24" s="423">
        <f t="shared" si="18"/>
        <v>0</v>
      </c>
      <c r="AT24" s="419">
        <f t="shared" si="19"/>
        <v>0</v>
      </c>
      <c r="AU24" s="426">
        <f t="shared" si="20"/>
        <v>0</v>
      </c>
      <c r="AV24" s="418" t="str">
        <f t="shared" si="21"/>
        <v>Ok</v>
      </c>
      <c r="AW24" s="428">
        <f t="shared" si="22"/>
        <v>0</v>
      </c>
    </row>
    <row r="25" spans="1:54" ht="15.9" customHeight="1" x14ac:dyDescent="0.35">
      <c r="A25" s="852" t="s">
        <v>79</v>
      </c>
      <c r="B25" s="845"/>
      <c r="C25" s="483"/>
      <c r="D25" s="419"/>
      <c r="E25" s="426"/>
      <c r="F25" s="426"/>
      <c r="G25" s="853">
        <f t="shared" si="23"/>
        <v>0</v>
      </c>
      <c r="H25" s="854"/>
      <c r="I25" s="483">
        <f t="shared" si="0"/>
        <v>0</v>
      </c>
      <c r="J25" s="692">
        <f t="shared" si="1"/>
        <v>0</v>
      </c>
      <c r="K25" s="423"/>
      <c r="L25" s="419">
        <f t="shared" si="2"/>
        <v>0</v>
      </c>
      <c r="M25" s="423"/>
      <c r="N25" s="419">
        <f t="shared" si="3"/>
        <v>0</v>
      </c>
      <c r="O25" s="423"/>
      <c r="P25" s="419">
        <f t="shared" si="4"/>
        <v>0</v>
      </c>
      <c r="Q25" s="423"/>
      <c r="R25" s="419">
        <f t="shared" si="5"/>
        <v>0</v>
      </c>
      <c r="S25" s="423"/>
      <c r="T25" s="419">
        <f t="shared" si="6"/>
        <v>0</v>
      </c>
      <c r="U25" s="423"/>
      <c r="V25" s="419">
        <f t="shared" ref="V25" si="48">$J25*U25</f>
        <v>0</v>
      </c>
      <c r="W25" s="423"/>
      <c r="X25" s="419">
        <f t="shared" ref="X25" si="49">$J25*W25</f>
        <v>0</v>
      </c>
      <c r="Y25" s="423"/>
      <c r="Z25" s="419">
        <f t="shared" ref="Z25" si="50">$J25*Y25</f>
        <v>0</v>
      </c>
      <c r="AA25" s="423"/>
      <c r="AB25" s="419">
        <f t="shared" ref="AB25" si="51">$J25*AA25</f>
        <v>0</v>
      </c>
      <c r="AC25" s="423"/>
      <c r="AD25" s="419">
        <f t="shared" si="11"/>
        <v>0</v>
      </c>
      <c r="AE25" s="423"/>
      <c r="AF25" s="419">
        <f t="shared" si="12"/>
        <v>0</v>
      </c>
      <c r="AG25" s="423"/>
      <c r="AH25" s="419">
        <f t="shared" si="13"/>
        <v>0</v>
      </c>
      <c r="AI25" s="423"/>
      <c r="AJ25" s="419">
        <f t="shared" si="14"/>
        <v>0</v>
      </c>
      <c r="AK25" s="423"/>
      <c r="AL25" s="419">
        <f t="shared" ref="AL25:AN25" si="52">$J25*AK25</f>
        <v>0</v>
      </c>
      <c r="AM25" s="423"/>
      <c r="AN25" s="419">
        <f t="shared" si="52"/>
        <v>0</v>
      </c>
      <c r="AO25" s="423"/>
      <c r="AP25" s="419">
        <f t="shared" ref="AP25" si="53">$J25*AO25</f>
        <v>0</v>
      </c>
      <c r="AQ25" s="423"/>
      <c r="AR25" s="419">
        <f t="shared" ref="AR25" si="54">$J25*AQ25</f>
        <v>0</v>
      </c>
      <c r="AS25" s="423">
        <f t="shared" si="18"/>
        <v>0</v>
      </c>
      <c r="AT25" s="419">
        <f t="shared" si="19"/>
        <v>0</v>
      </c>
      <c r="AU25" s="426">
        <f t="shared" si="20"/>
        <v>0</v>
      </c>
      <c r="AV25" s="418" t="str">
        <f t="shared" si="21"/>
        <v>Ok</v>
      </c>
      <c r="AW25" s="428">
        <f t="shared" si="22"/>
        <v>0</v>
      </c>
    </row>
    <row r="26" spans="1:54" ht="15.9" customHeight="1" x14ac:dyDescent="0.35">
      <c r="A26" s="852" t="s">
        <v>80</v>
      </c>
      <c r="B26" s="845"/>
      <c r="C26" s="483"/>
      <c r="D26" s="419"/>
      <c r="E26" s="426"/>
      <c r="F26" s="426"/>
      <c r="G26" s="853">
        <f t="shared" si="23"/>
        <v>0</v>
      </c>
      <c r="H26" s="854"/>
      <c r="I26" s="483">
        <f t="shared" si="0"/>
        <v>0</v>
      </c>
      <c r="J26" s="692">
        <f t="shared" si="1"/>
        <v>0</v>
      </c>
      <c r="K26" s="423"/>
      <c r="L26" s="419">
        <f t="shared" si="2"/>
        <v>0</v>
      </c>
      <c r="M26" s="423"/>
      <c r="N26" s="419">
        <f t="shared" si="3"/>
        <v>0</v>
      </c>
      <c r="O26" s="423"/>
      <c r="P26" s="419">
        <f t="shared" si="4"/>
        <v>0</v>
      </c>
      <c r="Q26" s="423"/>
      <c r="R26" s="419">
        <f t="shared" si="5"/>
        <v>0</v>
      </c>
      <c r="S26" s="423"/>
      <c r="T26" s="419">
        <f t="shared" si="6"/>
        <v>0</v>
      </c>
      <c r="U26" s="423"/>
      <c r="V26" s="419">
        <f t="shared" ref="V26" si="55">$J26*U26</f>
        <v>0</v>
      </c>
      <c r="W26" s="423"/>
      <c r="X26" s="419">
        <f t="shared" ref="X26" si="56">$J26*W26</f>
        <v>0</v>
      </c>
      <c r="Y26" s="423"/>
      <c r="Z26" s="419">
        <f t="shared" ref="Z26" si="57">$J26*Y26</f>
        <v>0</v>
      </c>
      <c r="AA26" s="423"/>
      <c r="AB26" s="419">
        <f t="shared" ref="AB26" si="58">$J26*AA26</f>
        <v>0</v>
      </c>
      <c r="AC26" s="423"/>
      <c r="AD26" s="419">
        <f t="shared" si="11"/>
        <v>0</v>
      </c>
      <c r="AE26" s="423"/>
      <c r="AF26" s="419">
        <f t="shared" si="12"/>
        <v>0</v>
      </c>
      <c r="AG26" s="423"/>
      <c r="AH26" s="419">
        <f t="shared" si="13"/>
        <v>0</v>
      </c>
      <c r="AI26" s="423"/>
      <c r="AJ26" s="419">
        <f t="shared" si="14"/>
        <v>0</v>
      </c>
      <c r="AK26" s="423"/>
      <c r="AL26" s="419">
        <f t="shared" ref="AL26:AN26" si="59">$J26*AK26</f>
        <v>0</v>
      </c>
      <c r="AM26" s="423"/>
      <c r="AN26" s="419">
        <f t="shared" si="59"/>
        <v>0</v>
      </c>
      <c r="AO26" s="423"/>
      <c r="AP26" s="419">
        <f t="shared" ref="AP26" si="60">$J26*AO26</f>
        <v>0</v>
      </c>
      <c r="AQ26" s="423"/>
      <c r="AR26" s="419">
        <f t="shared" ref="AR26" si="61">$J26*AQ26</f>
        <v>0</v>
      </c>
      <c r="AS26" s="423">
        <f t="shared" si="18"/>
        <v>0</v>
      </c>
      <c r="AT26" s="419">
        <f t="shared" si="19"/>
        <v>0</v>
      </c>
      <c r="AU26" s="426">
        <f t="shared" si="20"/>
        <v>0</v>
      </c>
      <c r="AV26" s="418" t="str">
        <f t="shared" si="21"/>
        <v>Ok</v>
      </c>
      <c r="AW26" s="428">
        <f t="shared" si="22"/>
        <v>0</v>
      </c>
    </row>
    <row r="27" spans="1:54" ht="15.9" customHeight="1" x14ac:dyDescent="0.35">
      <c r="A27" s="852" t="s">
        <v>293</v>
      </c>
      <c r="B27" s="845"/>
      <c r="C27" s="483"/>
      <c r="D27" s="419"/>
      <c r="E27" s="426"/>
      <c r="F27" s="426"/>
      <c r="G27" s="853">
        <f t="shared" ref="G27:G32" si="62">D27*12</f>
        <v>0</v>
      </c>
      <c r="H27" s="854"/>
      <c r="I27" s="483">
        <f t="shared" si="0"/>
        <v>0</v>
      </c>
      <c r="J27" s="692">
        <f t="shared" si="1"/>
        <v>0</v>
      </c>
      <c r="K27" s="423"/>
      <c r="L27" s="419">
        <f t="shared" si="2"/>
        <v>0</v>
      </c>
      <c r="M27" s="423"/>
      <c r="N27" s="419">
        <f t="shared" si="3"/>
        <v>0</v>
      </c>
      <c r="O27" s="423"/>
      <c r="P27" s="419">
        <f t="shared" si="4"/>
        <v>0</v>
      </c>
      <c r="Q27" s="423"/>
      <c r="R27" s="419">
        <f t="shared" si="5"/>
        <v>0</v>
      </c>
      <c r="S27" s="423"/>
      <c r="T27" s="419">
        <f t="shared" si="6"/>
        <v>0</v>
      </c>
      <c r="U27" s="423"/>
      <c r="V27" s="419">
        <f t="shared" ref="V27" si="63">$J27*U27</f>
        <v>0</v>
      </c>
      <c r="W27" s="423"/>
      <c r="X27" s="419">
        <f t="shared" ref="X27" si="64">$J27*W27</f>
        <v>0</v>
      </c>
      <c r="Y27" s="423"/>
      <c r="Z27" s="419">
        <f t="shared" ref="Z27" si="65">$J27*Y27</f>
        <v>0</v>
      </c>
      <c r="AA27" s="423"/>
      <c r="AB27" s="419">
        <f t="shared" ref="AB27" si="66">$J27*AA27</f>
        <v>0</v>
      </c>
      <c r="AC27" s="423"/>
      <c r="AD27" s="419">
        <f t="shared" si="11"/>
        <v>0</v>
      </c>
      <c r="AE27" s="423"/>
      <c r="AF27" s="419">
        <f t="shared" si="12"/>
        <v>0</v>
      </c>
      <c r="AG27" s="423"/>
      <c r="AH27" s="419">
        <f t="shared" si="13"/>
        <v>0</v>
      </c>
      <c r="AI27" s="423"/>
      <c r="AJ27" s="419">
        <f t="shared" si="14"/>
        <v>0</v>
      </c>
      <c r="AK27" s="423"/>
      <c r="AL27" s="419">
        <f t="shared" ref="AL27:AN27" si="67">$J27*AK27</f>
        <v>0</v>
      </c>
      <c r="AM27" s="423"/>
      <c r="AN27" s="419">
        <f t="shared" si="67"/>
        <v>0</v>
      </c>
      <c r="AO27" s="423"/>
      <c r="AP27" s="419">
        <f t="shared" ref="AP27" si="68">$J27*AO27</f>
        <v>0</v>
      </c>
      <c r="AQ27" s="423"/>
      <c r="AR27" s="419">
        <f t="shared" ref="AR27" si="69">$J27*AQ27</f>
        <v>0</v>
      </c>
      <c r="AS27" s="423">
        <f t="shared" si="18"/>
        <v>0</v>
      </c>
      <c r="AT27" s="419">
        <f t="shared" si="19"/>
        <v>0</v>
      </c>
      <c r="AU27" s="426">
        <f>K27+M27+O27+Q27+S27+U27+W27+Y27+AA27+AS27</f>
        <v>0</v>
      </c>
      <c r="AV27" s="418" t="str">
        <f t="shared" si="21"/>
        <v>Ok</v>
      </c>
      <c r="AW27" s="428">
        <f t="shared" si="22"/>
        <v>0</v>
      </c>
    </row>
    <row r="28" spans="1:54" ht="15" customHeight="1" x14ac:dyDescent="0.35">
      <c r="A28" s="852" t="s">
        <v>370</v>
      </c>
      <c r="B28" s="845"/>
      <c r="C28" s="483"/>
      <c r="D28" s="419"/>
      <c r="E28" s="426"/>
      <c r="F28" s="426"/>
      <c r="G28" s="853">
        <f t="shared" si="62"/>
        <v>0</v>
      </c>
      <c r="H28" s="854"/>
      <c r="I28" s="483">
        <f t="shared" si="0"/>
        <v>0</v>
      </c>
      <c r="J28" s="691">
        <f t="shared" si="1"/>
        <v>0</v>
      </c>
      <c r="K28" s="423"/>
      <c r="L28" s="419">
        <f t="shared" si="2"/>
        <v>0</v>
      </c>
      <c r="M28" s="423"/>
      <c r="N28" s="419">
        <f t="shared" si="3"/>
        <v>0</v>
      </c>
      <c r="O28" s="423"/>
      <c r="P28" s="419">
        <f t="shared" si="4"/>
        <v>0</v>
      </c>
      <c r="Q28" s="423"/>
      <c r="R28" s="419">
        <f t="shared" si="5"/>
        <v>0</v>
      </c>
      <c r="S28" s="423"/>
      <c r="T28" s="419">
        <f t="shared" si="6"/>
        <v>0</v>
      </c>
      <c r="U28" s="423"/>
      <c r="V28" s="419">
        <f t="shared" ref="V28" si="70">$J28*U28</f>
        <v>0</v>
      </c>
      <c r="W28" s="423"/>
      <c r="X28" s="419">
        <f t="shared" ref="X28" si="71">$J28*W28</f>
        <v>0</v>
      </c>
      <c r="Y28" s="423"/>
      <c r="Z28" s="419">
        <f t="shared" ref="Z28" si="72">$J28*Y28</f>
        <v>0</v>
      </c>
      <c r="AA28" s="423"/>
      <c r="AB28" s="419">
        <f t="shared" ref="AB28" si="73">$J28*AA28</f>
        <v>0</v>
      </c>
      <c r="AC28" s="423"/>
      <c r="AD28" s="419">
        <f t="shared" si="11"/>
        <v>0</v>
      </c>
      <c r="AE28" s="423"/>
      <c r="AF28" s="419">
        <f t="shared" si="12"/>
        <v>0</v>
      </c>
      <c r="AG28" s="423"/>
      <c r="AH28" s="419">
        <f t="shared" si="13"/>
        <v>0</v>
      </c>
      <c r="AI28" s="423"/>
      <c r="AJ28" s="419">
        <f t="shared" si="14"/>
        <v>0</v>
      </c>
      <c r="AK28" s="423"/>
      <c r="AL28" s="419">
        <f t="shared" ref="AL28:AN28" si="74">$J28*AK28</f>
        <v>0</v>
      </c>
      <c r="AM28" s="423"/>
      <c r="AN28" s="419">
        <f t="shared" si="74"/>
        <v>0</v>
      </c>
      <c r="AO28" s="423"/>
      <c r="AP28" s="419">
        <f t="shared" ref="AP28" si="75">$J28*AO28</f>
        <v>0</v>
      </c>
      <c r="AQ28" s="423"/>
      <c r="AR28" s="419">
        <f t="shared" ref="AR28" si="76">$J28*AQ28</f>
        <v>0</v>
      </c>
      <c r="AS28" s="423">
        <f t="shared" si="18"/>
        <v>0</v>
      </c>
      <c r="AT28" s="419">
        <f t="shared" si="19"/>
        <v>0</v>
      </c>
      <c r="AU28" s="426">
        <f t="shared" si="20"/>
        <v>0</v>
      </c>
      <c r="AV28" s="418" t="str">
        <f t="shared" si="21"/>
        <v>Ok</v>
      </c>
      <c r="AW28" s="428">
        <f t="shared" si="22"/>
        <v>0</v>
      </c>
    </row>
    <row r="29" spans="1:54" ht="15.9" customHeight="1" x14ac:dyDescent="0.35">
      <c r="A29" s="852" t="s">
        <v>365</v>
      </c>
      <c r="B29" s="845"/>
      <c r="C29" s="483"/>
      <c r="D29" s="419"/>
      <c r="E29" s="426"/>
      <c r="F29" s="426"/>
      <c r="G29" s="853">
        <f t="shared" si="62"/>
        <v>0</v>
      </c>
      <c r="H29" s="854"/>
      <c r="I29" s="483">
        <f t="shared" si="0"/>
        <v>0</v>
      </c>
      <c r="J29" s="692">
        <f t="shared" si="1"/>
        <v>0</v>
      </c>
      <c r="K29" s="423"/>
      <c r="L29" s="419">
        <f t="shared" si="2"/>
        <v>0</v>
      </c>
      <c r="M29" s="423"/>
      <c r="N29" s="419">
        <f t="shared" si="3"/>
        <v>0</v>
      </c>
      <c r="O29" s="423"/>
      <c r="P29" s="419">
        <f t="shared" si="4"/>
        <v>0</v>
      </c>
      <c r="Q29" s="423"/>
      <c r="R29" s="419">
        <f t="shared" si="5"/>
        <v>0</v>
      </c>
      <c r="S29" s="423"/>
      <c r="T29" s="419">
        <f t="shared" si="6"/>
        <v>0</v>
      </c>
      <c r="U29" s="423"/>
      <c r="V29" s="419">
        <f t="shared" ref="V29" si="77">$J29*U29</f>
        <v>0</v>
      </c>
      <c r="W29" s="423"/>
      <c r="X29" s="419">
        <f t="shared" ref="X29" si="78">$J29*W29</f>
        <v>0</v>
      </c>
      <c r="Y29" s="423"/>
      <c r="Z29" s="419">
        <f t="shared" ref="Z29" si="79">$J29*Y29</f>
        <v>0</v>
      </c>
      <c r="AA29" s="423"/>
      <c r="AB29" s="419">
        <f t="shared" ref="AB29" si="80">$J29*AA29</f>
        <v>0</v>
      </c>
      <c r="AC29" s="423"/>
      <c r="AD29" s="419">
        <f t="shared" si="11"/>
        <v>0</v>
      </c>
      <c r="AE29" s="423"/>
      <c r="AF29" s="419">
        <f t="shared" si="12"/>
        <v>0</v>
      </c>
      <c r="AG29" s="423"/>
      <c r="AH29" s="419">
        <f t="shared" si="13"/>
        <v>0</v>
      </c>
      <c r="AI29" s="423"/>
      <c r="AJ29" s="419">
        <f t="shared" si="14"/>
        <v>0</v>
      </c>
      <c r="AK29" s="423"/>
      <c r="AL29" s="419">
        <f t="shared" ref="AL29:AN29" si="81">$J29*AK29</f>
        <v>0</v>
      </c>
      <c r="AM29" s="423"/>
      <c r="AN29" s="419">
        <f t="shared" si="81"/>
        <v>0</v>
      </c>
      <c r="AO29" s="423"/>
      <c r="AP29" s="419">
        <f t="shared" ref="AP29" si="82">$J29*AO29</f>
        <v>0</v>
      </c>
      <c r="AQ29" s="423"/>
      <c r="AR29" s="419">
        <f t="shared" ref="AR29" si="83">$J29*AQ29</f>
        <v>0</v>
      </c>
      <c r="AS29" s="423">
        <f t="shared" si="18"/>
        <v>0</v>
      </c>
      <c r="AT29" s="419">
        <f t="shared" si="19"/>
        <v>0</v>
      </c>
      <c r="AU29" s="426">
        <f t="shared" si="20"/>
        <v>0</v>
      </c>
      <c r="AV29" s="418" t="str">
        <f t="shared" si="21"/>
        <v>Ok</v>
      </c>
      <c r="AW29" s="428">
        <f t="shared" ref="AW29:AW32" si="84">J29-AV29</f>
        <v>0</v>
      </c>
    </row>
    <row r="30" spans="1:54" ht="15.9" customHeight="1" x14ac:dyDescent="0.35">
      <c r="A30" s="852" t="s">
        <v>373</v>
      </c>
      <c r="B30" s="845"/>
      <c r="C30" s="483"/>
      <c r="D30" s="419"/>
      <c r="E30" s="426"/>
      <c r="F30" s="426"/>
      <c r="G30" s="853">
        <f t="shared" si="62"/>
        <v>0</v>
      </c>
      <c r="H30" s="854"/>
      <c r="I30" s="483">
        <f t="shared" si="0"/>
        <v>0</v>
      </c>
      <c r="J30" s="692">
        <f t="shared" si="1"/>
        <v>0</v>
      </c>
      <c r="K30" s="424"/>
      <c r="L30" s="419">
        <f t="shared" si="2"/>
        <v>0</v>
      </c>
      <c r="M30" s="424"/>
      <c r="N30" s="419">
        <f t="shared" si="3"/>
        <v>0</v>
      </c>
      <c r="O30" s="424"/>
      <c r="P30" s="419">
        <f t="shared" si="4"/>
        <v>0</v>
      </c>
      <c r="Q30" s="424"/>
      <c r="R30" s="419">
        <f t="shared" si="5"/>
        <v>0</v>
      </c>
      <c r="S30" s="424"/>
      <c r="T30" s="419">
        <f t="shared" si="6"/>
        <v>0</v>
      </c>
      <c r="U30" s="424"/>
      <c r="V30" s="419">
        <f t="shared" ref="V30" si="85">$J30*U30</f>
        <v>0</v>
      </c>
      <c r="W30" s="424"/>
      <c r="X30" s="419">
        <f t="shared" ref="X30" si="86">$J30*W30</f>
        <v>0</v>
      </c>
      <c r="Y30" s="424"/>
      <c r="Z30" s="419">
        <f t="shared" ref="Z30" si="87">$J30*Y30</f>
        <v>0</v>
      </c>
      <c r="AA30" s="424"/>
      <c r="AB30" s="419">
        <f t="shared" ref="AB30" si="88">$J30*AA30</f>
        <v>0</v>
      </c>
      <c r="AC30" s="424"/>
      <c r="AD30" s="419">
        <f t="shared" si="11"/>
        <v>0</v>
      </c>
      <c r="AE30" s="424"/>
      <c r="AF30" s="419">
        <f t="shared" si="12"/>
        <v>0</v>
      </c>
      <c r="AG30" s="424"/>
      <c r="AH30" s="419">
        <f t="shared" si="13"/>
        <v>0</v>
      </c>
      <c r="AI30" s="424"/>
      <c r="AJ30" s="419">
        <f t="shared" si="14"/>
        <v>0</v>
      </c>
      <c r="AK30" s="424"/>
      <c r="AL30" s="419">
        <f t="shared" ref="AL30:AN30" si="89">$J30*AK30</f>
        <v>0</v>
      </c>
      <c r="AM30" s="424"/>
      <c r="AN30" s="419">
        <f t="shared" si="89"/>
        <v>0</v>
      </c>
      <c r="AO30" s="424"/>
      <c r="AP30" s="419">
        <f t="shared" ref="AP30" si="90">$J30*AO30</f>
        <v>0</v>
      </c>
      <c r="AQ30" s="424"/>
      <c r="AR30" s="419">
        <f t="shared" ref="AR30" si="91">$J30*AQ30</f>
        <v>0</v>
      </c>
      <c r="AS30" s="423">
        <f t="shared" si="18"/>
        <v>0</v>
      </c>
      <c r="AT30" s="419">
        <f t="shared" si="19"/>
        <v>0</v>
      </c>
      <c r="AU30" s="426">
        <f t="shared" si="20"/>
        <v>0</v>
      </c>
      <c r="AV30" s="418" t="str">
        <f t="shared" si="21"/>
        <v>Ok</v>
      </c>
      <c r="AW30" s="428">
        <f t="shared" si="84"/>
        <v>0</v>
      </c>
    </row>
    <row r="31" spans="1:54" ht="15.9" customHeight="1" x14ac:dyDescent="0.35">
      <c r="A31" s="852" t="s">
        <v>375</v>
      </c>
      <c r="B31" s="845"/>
      <c r="C31" s="483"/>
      <c r="D31" s="419"/>
      <c r="E31" s="426"/>
      <c r="F31" s="426"/>
      <c r="G31" s="853">
        <f t="shared" si="62"/>
        <v>0</v>
      </c>
      <c r="H31" s="854"/>
      <c r="I31" s="483">
        <f t="shared" si="0"/>
        <v>0</v>
      </c>
      <c r="J31" s="692">
        <f t="shared" si="1"/>
        <v>0</v>
      </c>
      <c r="K31" s="424"/>
      <c r="L31" s="419">
        <f t="shared" si="2"/>
        <v>0</v>
      </c>
      <c r="M31" s="424"/>
      <c r="N31" s="419">
        <f t="shared" si="3"/>
        <v>0</v>
      </c>
      <c r="O31" s="424"/>
      <c r="P31" s="419">
        <f t="shared" si="4"/>
        <v>0</v>
      </c>
      <c r="Q31" s="424"/>
      <c r="R31" s="419">
        <f t="shared" si="5"/>
        <v>0</v>
      </c>
      <c r="S31" s="424"/>
      <c r="T31" s="419">
        <f t="shared" si="6"/>
        <v>0</v>
      </c>
      <c r="U31" s="424"/>
      <c r="V31" s="419">
        <f t="shared" ref="V31" si="92">$J31*U31</f>
        <v>0</v>
      </c>
      <c r="W31" s="424"/>
      <c r="X31" s="419">
        <f t="shared" ref="X31" si="93">$J31*W31</f>
        <v>0</v>
      </c>
      <c r="Y31" s="424"/>
      <c r="Z31" s="419">
        <f t="shared" ref="Z31" si="94">$J31*Y31</f>
        <v>0</v>
      </c>
      <c r="AA31" s="424"/>
      <c r="AB31" s="419">
        <f t="shared" ref="AB31" si="95">$J31*AA31</f>
        <v>0</v>
      </c>
      <c r="AC31" s="424"/>
      <c r="AD31" s="419">
        <f t="shared" si="11"/>
        <v>0</v>
      </c>
      <c r="AE31" s="424"/>
      <c r="AF31" s="419">
        <f t="shared" si="12"/>
        <v>0</v>
      </c>
      <c r="AG31" s="424"/>
      <c r="AH31" s="419">
        <f t="shared" si="13"/>
        <v>0</v>
      </c>
      <c r="AI31" s="424"/>
      <c r="AJ31" s="419">
        <f t="shared" si="14"/>
        <v>0</v>
      </c>
      <c r="AK31" s="424"/>
      <c r="AL31" s="419">
        <f t="shared" ref="AL31:AN31" si="96">$J31*AK31</f>
        <v>0</v>
      </c>
      <c r="AM31" s="424"/>
      <c r="AN31" s="419">
        <f t="shared" si="96"/>
        <v>0</v>
      </c>
      <c r="AO31" s="424"/>
      <c r="AP31" s="419">
        <f t="shared" ref="AP31" si="97">$J31*AO31</f>
        <v>0</v>
      </c>
      <c r="AQ31" s="424"/>
      <c r="AR31" s="419">
        <f t="shared" ref="AR31" si="98">$J31*AQ31</f>
        <v>0</v>
      </c>
      <c r="AS31" s="423">
        <f t="shared" si="18"/>
        <v>0</v>
      </c>
      <c r="AT31" s="419">
        <f t="shared" si="19"/>
        <v>0</v>
      </c>
      <c r="AU31" s="426">
        <f t="shared" si="20"/>
        <v>0</v>
      </c>
      <c r="AV31" s="418" t="str">
        <f t="shared" si="21"/>
        <v>Ok</v>
      </c>
      <c r="AW31" s="428">
        <f t="shared" si="84"/>
        <v>0</v>
      </c>
    </row>
    <row r="32" spans="1:54" ht="15.9" customHeight="1" x14ac:dyDescent="0.35">
      <c r="A32" s="852" t="s">
        <v>255</v>
      </c>
      <c r="B32" s="845"/>
      <c r="C32" s="483"/>
      <c r="D32" s="419"/>
      <c r="E32" s="426"/>
      <c r="F32" s="426"/>
      <c r="G32" s="853">
        <f t="shared" si="62"/>
        <v>0</v>
      </c>
      <c r="H32" s="854"/>
      <c r="I32" s="483">
        <f t="shared" si="0"/>
        <v>0</v>
      </c>
      <c r="J32" s="692">
        <f t="shared" si="1"/>
        <v>0</v>
      </c>
      <c r="K32" s="424"/>
      <c r="L32" s="419">
        <f t="shared" si="2"/>
        <v>0</v>
      </c>
      <c r="M32" s="424"/>
      <c r="N32" s="419">
        <f t="shared" si="3"/>
        <v>0</v>
      </c>
      <c r="O32" s="424"/>
      <c r="P32" s="419">
        <f t="shared" si="4"/>
        <v>0</v>
      </c>
      <c r="Q32" s="424"/>
      <c r="R32" s="419">
        <f t="shared" si="5"/>
        <v>0</v>
      </c>
      <c r="S32" s="424"/>
      <c r="T32" s="419">
        <f t="shared" si="6"/>
        <v>0</v>
      </c>
      <c r="U32" s="424"/>
      <c r="V32" s="419">
        <f t="shared" ref="V32" si="99">$J32*U32</f>
        <v>0</v>
      </c>
      <c r="W32" s="424"/>
      <c r="X32" s="419">
        <f t="shared" ref="X32" si="100">$J32*W32</f>
        <v>0</v>
      </c>
      <c r="Y32" s="424"/>
      <c r="Z32" s="419">
        <f t="shared" ref="Z32" si="101">$J32*Y32</f>
        <v>0</v>
      </c>
      <c r="AA32" s="424"/>
      <c r="AB32" s="419">
        <f t="shared" ref="AB32" si="102">$J32*AA32</f>
        <v>0</v>
      </c>
      <c r="AC32" s="424"/>
      <c r="AD32" s="419">
        <f t="shared" si="11"/>
        <v>0</v>
      </c>
      <c r="AE32" s="424"/>
      <c r="AF32" s="419">
        <f t="shared" si="12"/>
        <v>0</v>
      </c>
      <c r="AG32" s="424"/>
      <c r="AH32" s="419">
        <f t="shared" si="13"/>
        <v>0</v>
      </c>
      <c r="AI32" s="424"/>
      <c r="AJ32" s="419">
        <f t="shared" si="14"/>
        <v>0</v>
      </c>
      <c r="AK32" s="424"/>
      <c r="AL32" s="419">
        <f t="shared" ref="AL32:AN32" si="103">$J32*AK32</f>
        <v>0</v>
      </c>
      <c r="AM32" s="424"/>
      <c r="AN32" s="419">
        <f t="shared" si="103"/>
        <v>0</v>
      </c>
      <c r="AO32" s="424"/>
      <c r="AP32" s="419">
        <f t="shared" ref="AP32" si="104">$J32*AO32</f>
        <v>0</v>
      </c>
      <c r="AQ32" s="424"/>
      <c r="AR32" s="419">
        <f t="shared" ref="AR32" si="105">$J32*AQ32</f>
        <v>0</v>
      </c>
      <c r="AS32" s="423">
        <f t="shared" si="18"/>
        <v>0</v>
      </c>
      <c r="AT32" s="419">
        <f t="shared" si="19"/>
        <v>0</v>
      </c>
      <c r="AU32" s="426">
        <f t="shared" si="20"/>
        <v>0</v>
      </c>
      <c r="AV32" s="418" t="str">
        <f t="shared" si="21"/>
        <v>Ok</v>
      </c>
      <c r="AW32" s="428">
        <f t="shared" si="84"/>
        <v>0</v>
      </c>
    </row>
    <row r="33" spans="1:58" ht="15.9" customHeight="1" x14ac:dyDescent="0.35">
      <c r="A33" s="852"/>
      <c r="B33" s="845"/>
      <c r="C33" s="483"/>
      <c r="D33" s="419"/>
      <c r="E33" s="420"/>
      <c r="F33" s="485"/>
      <c r="G33" s="853">
        <f t="shared" ref="G33:G40" si="106">D33*12</f>
        <v>0</v>
      </c>
      <c r="H33" s="854"/>
      <c r="I33" s="483">
        <f t="shared" si="0"/>
        <v>0</v>
      </c>
      <c r="J33" s="692">
        <f t="shared" si="1"/>
        <v>0</v>
      </c>
      <c r="K33" s="424"/>
      <c r="L33" s="419">
        <f t="shared" si="2"/>
        <v>0</v>
      </c>
      <c r="M33" s="424"/>
      <c r="N33" s="419">
        <f t="shared" si="3"/>
        <v>0</v>
      </c>
      <c r="O33" s="424"/>
      <c r="P33" s="419">
        <f t="shared" si="4"/>
        <v>0</v>
      </c>
      <c r="Q33" s="424"/>
      <c r="R33" s="419">
        <f t="shared" si="5"/>
        <v>0</v>
      </c>
      <c r="S33" s="424"/>
      <c r="T33" s="419">
        <f t="shared" si="6"/>
        <v>0</v>
      </c>
      <c r="U33" s="424"/>
      <c r="V33" s="419">
        <f t="shared" ref="V33" si="107">$J33*U33</f>
        <v>0</v>
      </c>
      <c r="W33" s="424"/>
      <c r="X33" s="419">
        <f t="shared" ref="X33" si="108">$J33*W33</f>
        <v>0</v>
      </c>
      <c r="Y33" s="424"/>
      <c r="Z33" s="419">
        <f t="shared" ref="Z33" si="109">$J33*Y33</f>
        <v>0</v>
      </c>
      <c r="AA33" s="424"/>
      <c r="AB33" s="419">
        <f t="shared" ref="AB33" si="110">$J33*AA33</f>
        <v>0</v>
      </c>
      <c r="AC33" s="424"/>
      <c r="AD33" s="419">
        <f t="shared" si="11"/>
        <v>0</v>
      </c>
      <c r="AE33" s="424"/>
      <c r="AF33" s="419">
        <f t="shared" si="12"/>
        <v>0</v>
      </c>
      <c r="AG33" s="424"/>
      <c r="AH33" s="427">
        <f t="shared" si="13"/>
        <v>0</v>
      </c>
      <c r="AI33" s="424"/>
      <c r="AJ33" s="427">
        <f t="shared" si="14"/>
        <v>0</v>
      </c>
      <c r="AK33" s="424"/>
      <c r="AL33" s="427">
        <f t="shared" ref="AL33:AN33" si="111">$J33*AK33</f>
        <v>0</v>
      </c>
      <c r="AM33" s="424"/>
      <c r="AN33" s="427">
        <f t="shared" si="111"/>
        <v>0</v>
      </c>
      <c r="AO33" s="424"/>
      <c r="AP33" s="427">
        <f t="shared" ref="AP33" si="112">$J33*AO33</f>
        <v>0</v>
      </c>
      <c r="AQ33" s="424"/>
      <c r="AR33" s="427">
        <f t="shared" ref="AR33" si="113">$J33*AQ33</f>
        <v>0</v>
      </c>
      <c r="AS33" s="424">
        <f t="shared" si="18"/>
        <v>0</v>
      </c>
      <c r="AT33" s="427">
        <f t="shared" si="19"/>
        <v>0</v>
      </c>
      <c r="AU33" s="426">
        <f t="shared" si="20"/>
        <v>0</v>
      </c>
      <c r="AV33" s="428" t="str">
        <f t="shared" si="21"/>
        <v>Ok</v>
      </c>
      <c r="AW33" s="428">
        <f t="shared" si="22"/>
        <v>0</v>
      </c>
    </row>
    <row r="34" spans="1:58" ht="15.9" customHeight="1" x14ac:dyDescent="0.35">
      <c r="A34" s="852"/>
      <c r="B34" s="845"/>
      <c r="C34" s="483"/>
      <c r="D34" s="419"/>
      <c r="E34" s="420"/>
      <c r="F34" s="485"/>
      <c r="G34" s="853">
        <f t="shared" si="106"/>
        <v>0</v>
      </c>
      <c r="H34" s="854"/>
      <c r="I34" s="483">
        <f t="shared" si="0"/>
        <v>0</v>
      </c>
      <c r="J34" s="692">
        <f t="shared" si="1"/>
        <v>0</v>
      </c>
      <c r="K34" s="424"/>
      <c r="L34" s="419">
        <f t="shared" si="2"/>
        <v>0</v>
      </c>
      <c r="M34" s="424"/>
      <c r="N34" s="419">
        <f t="shared" si="3"/>
        <v>0</v>
      </c>
      <c r="O34" s="424"/>
      <c r="P34" s="419">
        <f t="shared" si="4"/>
        <v>0</v>
      </c>
      <c r="Q34" s="424"/>
      <c r="R34" s="419">
        <f t="shared" si="5"/>
        <v>0</v>
      </c>
      <c r="S34" s="424"/>
      <c r="T34" s="419">
        <f t="shared" si="6"/>
        <v>0</v>
      </c>
      <c r="U34" s="424"/>
      <c r="V34" s="419">
        <f t="shared" ref="V34" si="114">$J34*U34</f>
        <v>0</v>
      </c>
      <c r="W34" s="424"/>
      <c r="X34" s="419">
        <f t="shared" ref="X34" si="115">$J34*W34</f>
        <v>0</v>
      </c>
      <c r="Y34" s="424"/>
      <c r="Z34" s="419">
        <f t="shared" ref="Z34" si="116">$J34*Y34</f>
        <v>0</v>
      </c>
      <c r="AA34" s="424"/>
      <c r="AB34" s="419">
        <f t="shared" ref="AB34" si="117">$J34*AA34</f>
        <v>0</v>
      </c>
      <c r="AC34" s="424"/>
      <c r="AD34" s="419">
        <f t="shared" si="11"/>
        <v>0</v>
      </c>
      <c r="AE34" s="424"/>
      <c r="AF34" s="419">
        <f t="shared" si="12"/>
        <v>0</v>
      </c>
      <c r="AG34" s="424"/>
      <c r="AH34" s="427">
        <f t="shared" si="13"/>
        <v>0</v>
      </c>
      <c r="AI34" s="424"/>
      <c r="AJ34" s="427">
        <f>$J34*AI34</f>
        <v>0</v>
      </c>
      <c r="AK34" s="424"/>
      <c r="AL34" s="427">
        <f>$J34*AK34</f>
        <v>0</v>
      </c>
      <c r="AM34" s="424"/>
      <c r="AN34" s="427">
        <f>$J34*AM34</f>
        <v>0</v>
      </c>
      <c r="AO34" s="424"/>
      <c r="AP34" s="427">
        <f>$J34*AO34</f>
        <v>0</v>
      </c>
      <c r="AQ34" s="424"/>
      <c r="AR34" s="427">
        <f>$J34*AQ34</f>
        <v>0</v>
      </c>
      <c r="AS34" s="424">
        <f t="shared" si="18"/>
        <v>0</v>
      </c>
      <c r="AT34" s="427">
        <f t="shared" si="19"/>
        <v>0</v>
      </c>
      <c r="AU34" s="426">
        <f t="shared" si="20"/>
        <v>0</v>
      </c>
      <c r="AV34" s="428" t="str">
        <f t="shared" si="21"/>
        <v>Ok</v>
      </c>
      <c r="AW34" s="428">
        <f t="shared" si="22"/>
        <v>0</v>
      </c>
    </row>
    <row r="35" spans="1:58" ht="15.9" customHeight="1" x14ac:dyDescent="0.35">
      <c r="A35" s="852"/>
      <c r="B35" s="845"/>
      <c r="C35" s="483"/>
      <c r="D35" s="419"/>
      <c r="E35" s="420"/>
      <c r="F35" s="485"/>
      <c r="G35" s="853">
        <f t="shared" si="106"/>
        <v>0</v>
      </c>
      <c r="H35" s="854"/>
      <c r="I35" s="483">
        <f t="shared" si="0"/>
        <v>0</v>
      </c>
      <c r="J35" s="692">
        <f t="shared" si="1"/>
        <v>0</v>
      </c>
      <c r="K35" s="424"/>
      <c r="L35" s="419">
        <f t="shared" si="2"/>
        <v>0</v>
      </c>
      <c r="M35" s="424"/>
      <c r="N35" s="419">
        <f t="shared" si="3"/>
        <v>0</v>
      </c>
      <c r="O35" s="424"/>
      <c r="P35" s="419">
        <f t="shared" si="4"/>
        <v>0</v>
      </c>
      <c r="Q35" s="424"/>
      <c r="R35" s="419">
        <f t="shared" si="5"/>
        <v>0</v>
      </c>
      <c r="S35" s="424"/>
      <c r="T35" s="419">
        <f t="shared" si="6"/>
        <v>0</v>
      </c>
      <c r="U35" s="424"/>
      <c r="V35" s="419">
        <f t="shared" ref="V35" si="118">$J35*U35</f>
        <v>0</v>
      </c>
      <c r="W35" s="424"/>
      <c r="X35" s="419">
        <f t="shared" ref="X35" si="119">$J35*W35</f>
        <v>0</v>
      </c>
      <c r="Y35" s="424"/>
      <c r="Z35" s="419">
        <f t="shared" ref="Z35" si="120">$J35*Y35</f>
        <v>0</v>
      </c>
      <c r="AA35" s="424"/>
      <c r="AB35" s="419">
        <f t="shared" ref="AB35" si="121">$J35*AA35</f>
        <v>0</v>
      </c>
      <c r="AC35" s="424"/>
      <c r="AD35" s="419">
        <f t="shared" si="11"/>
        <v>0</v>
      </c>
      <c r="AE35" s="424"/>
      <c r="AF35" s="419">
        <f t="shared" si="12"/>
        <v>0</v>
      </c>
      <c r="AG35" s="424"/>
      <c r="AH35" s="427">
        <f t="shared" si="13"/>
        <v>0</v>
      </c>
      <c r="AI35" s="424"/>
      <c r="AJ35" s="427">
        <f t="shared" si="14"/>
        <v>0</v>
      </c>
      <c r="AK35" s="424"/>
      <c r="AL35" s="427">
        <f t="shared" ref="AL35:AN35" si="122">$J35*AK35</f>
        <v>0</v>
      </c>
      <c r="AM35" s="424"/>
      <c r="AN35" s="427">
        <f t="shared" si="122"/>
        <v>0</v>
      </c>
      <c r="AO35" s="424"/>
      <c r="AP35" s="427">
        <f t="shared" ref="AP35" si="123">$J35*AO35</f>
        <v>0</v>
      </c>
      <c r="AQ35" s="424"/>
      <c r="AR35" s="427">
        <f t="shared" ref="AR35" si="124">$J35*AQ35</f>
        <v>0</v>
      </c>
      <c r="AS35" s="424">
        <f t="shared" si="18"/>
        <v>0</v>
      </c>
      <c r="AT35" s="427">
        <f t="shared" si="19"/>
        <v>0</v>
      </c>
      <c r="AU35" s="426">
        <f t="shared" si="20"/>
        <v>0</v>
      </c>
      <c r="AV35" s="428" t="str">
        <f t="shared" si="21"/>
        <v>Ok</v>
      </c>
      <c r="AW35" s="428">
        <f t="shared" si="22"/>
        <v>0</v>
      </c>
    </row>
    <row r="36" spans="1:58" ht="15.9" customHeight="1" x14ac:dyDescent="0.35">
      <c r="A36" s="852"/>
      <c r="B36" s="845"/>
      <c r="C36" s="483"/>
      <c r="D36" s="419"/>
      <c r="E36" s="420"/>
      <c r="F36" s="485"/>
      <c r="G36" s="853">
        <f t="shared" si="106"/>
        <v>0</v>
      </c>
      <c r="H36" s="854"/>
      <c r="I36" s="483">
        <f t="shared" si="0"/>
        <v>0</v>
      </c>
      <c r="J36" s="692">
        <f t="shared" si="1"/>
        <v>0</v>
      </c>
      <c r="K36" s="424"/>
      <c r="L36" s="419">
        <f t="shared" si="2"/>
        <v>0</v>
      </c>
      <c r="M36" s="424"/>
      <c r="N36" s="419">
        <f t="shared" si="3"/>
        <v>0</v>
      </c>
      <c r="O36" s="424"/>
      <c r="P36" s="419">
        <f t="shared" si="4"/>
        <v>0</v>
      </c>
      <c r="Q36" s="424"/>
      <c r="R36" s="419">
        <f t="shared" si="5"/>
        <v>0</v>
      </c>
      <c r="S36" s="424"/>
      <c r="T36" s="419">
        <f t="shared" si="6"/>
        <v>0</v>
      </c>
      <c r="U36" s="424"/>
      <c r="V36" s="419">
        <f t="shared" ref="V36" si="125">$J36*U36</f>
        <v>0</v>
      </c>
      <c r="W36" s="424"/>
      <c r="X36" s="419">
        <f t="shared" ref="X36" si="126">$J36*W36</f>
        <v>0</v>
      </c>
      <c r="Y36" s="424"/>
      <c r="Z36" s="419">
        <f t="shared" ref="Z36" si="127">$J36*Y36</f>
        <v>0</v>
      </c>
      <c r="AA36" s="424"/>
      <c r="AB36" s="419">
        <f t="shared" ref="AB36" si="128">$J36*AA36</f>
        <v>0</v>
      </c>
      <c r="AC36" s="424"/>
      <c r="AD36" s="419">
        <f t="shared" si="11"/>
        <v>0</v>
      </c>
      <c r="AE36" s="424"/>
      <c r="AF36" s="419">
        <f t="shared" si="12"/>
        <v>0</v>
      </c>
      <c r="AG36" s="424"/>
      <c r="AH36" s="427">
        <f t="shared" si="13"/>
        <v>0</v>
      </c>
      <c r="AI36" s="424"/>
      <c r="AJ36" s="427">
        <f t="shared" si="14"/>
        <v>0</v>
      </c>
      <c r="AK36" s="424"/>
      <c r="AL36" s="427">
        <f t="shared" ref="AL36:AN36" si="129">$J36*AK36</f>
        <v>0</v>
      </c>
      <c r="AM36" s="424"/>
      <c r="AN36" s="427">
        <f t="shared" si="129"/>
        <v>0</v>
      </c>
      <c r="AO36" s="424"/>
      <c r="AP36" s="427">
        <f t="shared" ref="AP36" si="130">$J36*AO36</f>
        <v>0</v>
      </c>
      <c r="AQ36" s="424"/>
      <c r="AR36" s="427">
        <f t="shared" ref="AR36" si="131">$J36*AQ36</f>
        <v>0</v>
      </c>
      <c r="AS36" s="424">
        <f t="shared" si="18"/>
        <v>0</v>
      </c>
      <c r="AT36" s="427">
        <f t="shared" si="19"/>
        <v>0</v>
      </c>
      <c r="AU36" s="426">
        <f t="shared" si="20"/>
        <v>0</v>
      </c>
      <c r="AV36" s="428" t="str">
        <f t="shared" si="21"/>
        <v>Ok</v>
      </c>
      <c r="AW36" s="428">
        <f t="shared" si="22"/>
        <v>0</v>
      </c>
    </row>
    <row r="37" spans="1:58" ht="15.9" customHeight="1" x14ac:dyDescent="0.35">
      <c r="A37" s="852"/>
      <c r="B37" s="845"/>
      <c r="C37" s="483"/>
      <c r="D37" s="419"/>
      <c r="E37" s="420"/>
      <c r="F37" s="485"/>
      <c r="G37" s="853">
        <f t="shared" si="106"/>
        <v>0</v>
      </c>
      <c r="H37" s="854"/>
      <c r="I37" s="483">
        <f t="shared" si="0"/>
        <v>0</v>
      </c>
      <c r="J37" s="692">
        <f t="shared" si="1"/>
        <v>0</v>
      </c>
      <c r="K37" s="424"/>
      <c r="L37" s="419">
        <f t="shared" si="2"/>
        <v>0</v>
      </c>
      <c r="M37" s="424"/>
      <c r="N37" s="419">
        <f t="shared" si="3"/>
        <v>0</v>
      </c>
      <c r="O37" s="424"/>
      <c r="P37" s="419">
        <f t="shared" si="4"/>
        <v>0</v>
      </c>
      <c r="Q37" s="424"/>
      <c r="R37" s="419">
        <f t="shared" si="5"/>
        <v>0</v>
      </c>
      <c r="S37" s="424"/>
      <c r="T37" s="419">
        <f t="shared" si="6"/>
        <v>0</v>
      </c>
      <c r="U37" s="424"/>
      <c r="V37" s="419">
        <f t="shared" ref="V37" si="132">$J37*U37</f>
        <v>0</v>
      </c>
      <c r="W37" s="424"/>
      <c r="X37" s="419">
        <f t="shared" ref="X37" si="133">$J37*W37</f>
        <v>0</v>
      </c>
      <c r="Y37" s="424"/>
      <c r="Z37" s="419">
        <f t="shared" ref="Z37" si="134">$J37*Y37</f>
        <v>0</v>
      </c>
      <c r="AA37" s="424"/>
      <c r="AB37" s="419">
        <f t="shared" ref="AB37" si="135">$J37*AA37</f>
        <v>0</v>
      </c>
      <c r="AC37" s="424"/>
      <c r="AD37" s="419">
        <f t="shared" si="11"/>
        <v>0</v>
      </c>
      <c r="AE37" s="424"/>
      <c r="AF37" s="419">
        <f t="shared" si="12"/>
        <v>0</v>
      </c>
      <c r="AG37" s="424"/>
      <c r="AH37" s="427">
        <f t="shared" si="13"/>
        <v>0</v>
      </c>
      <c r="AI37" s="424"/>
      <c r="AJ37" s="427">
        <f t="shared" si="14"/>
        <v>0</v>
      </c>
      <c r="AK37" s="424"/>
      <c r="AL37" s="427">
        <f t="shared" ref="AL37:AN37" si="136">$J37*AK37</f>
        <v>0</v>
      </c>
      <c r="AM37" s="424"/>
      <c r="AN37" s="427">
        <f t="shared" si="136"/>
        <v>0</v>
      </c>
      <c r="AO37" s="424"/>
      <c r="AP37" s="427">
        <f t="shared" ref="AP37" si="137">$J37*AO37</f>
        <v>0</v>
      </c>
      <c r="AQ37" s="424"/>
      <c r="AR37" s="427">
        <f t="shared" ref="AR37" si="138">$J37*AQ37</f>
        <v>0</v>
      </c>
      <c r="AS37" s="424">
        <f t="shared" si="18"/>
        <v>0</v>
      </c>
      <c r="AT37" s="427">
        <f t="shared" si="19"/>
        <v>0</v>
      </c>
      <c r="AU37" s="426">
        <f t="shared" si="20"/>
        <v>0</v>
      </c>
      <c r="AV37" s="428" t="str">
        <f t="shared" si="21"/>
        <v>Ok</v>
      </c>
      <c r="AW37" s="428">
        <f t="shared" si="22"/>
        <v>0</v>
      </c>
    </row>
    <row r="38" spans="1:58" ht="15" customHeight="1" x14ac:dyDescent="0.35">
      <c r="A38" s="852"/>
      <c r="B38" s="845"/>
      <c r="C38" s="483"/>
      <c r="D38" s="419"/>
      <c r="E38" s="420"/>
      <c r="F38" s="485"/>
      <c r="G38" s="853">
        <f t="shared" si="106"/>
        <v>0</v>
      </c>
      <c r="H38" s="854"/>
      <c r="I38" s="483">
        <f t="shared" si="0"/>
        <v>0</v>
      </c>
      <c r="J38" s="691">
        <f t="shared" si="1"/>
        <v>0</v>
      </c>
      <c r="K38" s="424"/>
      <c r="L38" s="419">
        <f t="shared" si="2"/>
        <v>0</v>
      </c>
      <c r="M38" s="424"/>
      <c r="N38" s="419">
        <f t="shared" si="3"/>
        <v>0</v>
      </c>
      <c r="O38" s="424"/>
      <c r="P38" s="419">
        <f t="shared" si="4"/>
        <v>0</v>
      </c>
      <c r="Q38" s="424"/>
      <c r="R38" s="419">
        <f t="shared" si="5"/>
        <v>0</v>
      </c>
      <c r="S38" s="424"/>
      <c r="T38" s="419">
        <f t="shared" si="6"/>
        <v>0</v>
      </c>
      <c r="U38" s="424"/>
      <c r="V38" s="419">
        <f t="shared" ref="V38" si="139">$J38*U38</f>
        <v>0</v>
      </c>
      <c r="W38" s="424"/>
      <c r="X38" s="419">
        <f t="shared" ref="X38" si="140">$J38*W38</f>
        <v>0</v>
      </c>
      <c r="Y38" s="424"/>
      <c r="Z38" s="419">
        <f t="shared" ref="Z38" si="141">$J38*Y38</f>
        <v>0</v>
      </c>
      <c r="AA38" s="424"/>
      <c r="AB38" s="419">
        <f t="shared" ref="AB38" si="142">$J38*AA38</f>
        <v>0</v>
      </c>
      <c r="AC38" s="424"/>
      <c r="AD38" s="419">
        <f t="shared" si="11"/>
        <v>0</v>
      </c>
      <c r="AE38" s="424"/>
      <c r="AF38" s="419">
        <f t="shared" si="12"/>
        <v>0</v>
      </c>
      <c r="AG38" s="424"/>
      <c r="AH38" s="427">
        <f t="shared" si="13"/>
        <v>0</v>
      </c>
      <c r="AI38" s="424"/>
      <c r="AJ38" s="427">
        <f t="shared" si="14"/>
        <v>0</v>
      </c>
      <c r="AK38" s="424"/>
      <c r="AL38" s="427">
        <f t="shared" ref="AL38:AN38" si="143">$J38*AK38</f>
        <v>0</v>
      </c>
      <c r="AM38" s="424"/>
      <c r="AN38" s="427">
        <f t="shared" si="143"/>
        <v>0</v>
      </c>
      <c r="AO38" s="424"/>
      <c r="AP38" s="427">
        <f t="shared" ref="AP38" si="144">$J38*AO38</f>
        <v>0</v>
      </c>
      <c r="AQ38" s="424"/>
      <c r="AR38" s="427">
        <f t="shared" ref="AR38" si="145">$J38*AQ38</f>
        <v>0</v>
      </c>
      <c r="AS38" s="424">
        <f t="shared" si="18"/>
        <v>0</v>
      </c>
      <c r="AT38" s="427">
        <f t="shared" si="19"/>
        <v>0</v>
      </c>
      <c r="AU38" s="426">
        <f t="shared" si="20"/>
        <v>0</v>
      </c>
      <c r="AV38" s="428" t="str">
        <f t="shared" si="21"/>
        <v>Ok</v>
      </c>
      <c r="AW38" s="428">
        <f t="shared" si="22"/>
        <v>0</v>
      </c>
    </row>
    <row r="39" spans="1:58" ht="15.9" customHeight="1" x14ac:dyDescent="0.35">
      <c r="A39" s="852"/>
      <c r="B39" s="845"/>
      <c r="C39" s="483"/>
      <c r="D39" s="419"/>
      <c r="E39" s="420"/>
      <c r="F39" s="485"/>
      <c r="G39" s="853">
        <f t="shared" si="106"/>
        <v>0</v>
      </c>
      <c r="H39" s="854"/>
      <c r="I39" s="483">
        <f t="shared" si="0"/>
        <v>0</v>
      </c>
      <c r="J39" s="692">
        <f>G39*I39</f>
        <v>0</v>
      </c>
      <c r="K39" s="424"/>
      <c r="L39" s="419">
        <f t="shared" si="2"/>
        <v>0</v>
      </c>
      <c r="M39" s="424"/>
      <c r="N39" s="419">
        <f t="shared" si="3"/>
        <v>0</v>
      </c>
      <c r="O39" s="424"/>
      <c r="P39" s="419">
        <f t="shared" si="4"/>
        <v>0</v>
      </c>
      <c r="Q39" s="424"/>
      <c r="R39" s="419">
        <f t="shared" si="5"/>
        <v>0</v>
      </c>
      <c r="S39" s="424"/>
      <c r="T39" s="419">
        <f t="shared" si="6"/>
        <v>0</v>
      </c>
      <c r="U39" s="424"/>
      <c r="V39" s="419">
        <f t="shared" ref="V39" si="146">$J39*U39</f>
        <v>0</v>
      </c>
      <c r="W39" s="424"/>
      <c r="X39" s="419">
        <f t="shared" ref="X39" si="147">$J39*W39</f>
        <v>0</v>
      </c>
      <c r="Y39" s="424"/>
      <c r="Z39" s="419">
        <f t="shared" ref="Z39" si="148">$J39*Y39</f>
        <v>0</v>
      </c>
      <c r="AA39" s="424"/>
      <c r="AB39" s="419">
        <f t="shared" ref="AB39" si="149">$J39*AA39</f>
        <v>0</v>
      </c>
      <c r="AC39" s="424"/>
      <c r="AD39" s="419">
        <f t="shared" si="11"/>
        <v>0</v>
      </c>
      <c r="AE39" s="424"/>
      <c r="AF39" s="419">
        <f t="shared" si="12"/>
        <v>0</v>
      </c>
      <c r="AG39" s="424"/>
      <c r="AH39" s="427">
        <f t="shared" si="13"/>
        <v>0</v>
      </c>
      <c r="AI39" s="424"/>
      <c r="AJ39" s="427">
        <f t="shared" si="14"/>
        <v>0</v>
      </c>
      <c r="AK39" s="424"/>
      <c r="AL39" s="427">
        <f t="shared" ref="AL39:AN39" si="150">$J39*AK39</f>
        <v>0</v>
      </c>
      <c r="AM39" s="424"/>
      <c r="AN39" s="427">
        <f t="shared" si="150"/>
        <v>0</v>
      </c>
      <c r="AO39" s="424"/>
      <c r="AP39" s="427">
        <f t="shared" ref="AP39" si="151">$J39*AO39</f>
        <v>0</v>
      </c>
      <c r="AQ39" s="424"/>
      <c r="AR39" s="427">
        <f t="shared" ref="AR39" si="152">$J39*AQ39</f>
        <v>0</v>
      </c>
      <c r="AS39" s="424">
        <f t="shared" si="18"/>
        <v>0</v>
      </c>
      <c r="AT39" s="427">
        <f t="shared" si="19"/>
        <v>0</v>
      </c>
      <c r="AU39" s="426">
        <f t="shared" si="20"/>
        <v>0</v>
      </c>
      <c r="AV39" s="428" t="str">
        <f t="shared" si="21"/>
        <v>Ok</v>
      </c>
      <c r="AW39" s="428">
        <f t="shared" si="22"/>
        <v>0</v>
      </c>
    </row>
    <row r="40" spans="1:58" ht="15" customHeight="1" x14ac:dyDescent="0.35">
      <c r="A40" s="852"/>
      <c r="B40" s="845"/>
      <c r="C40" s="483"/>
      <c r="D40" s="419"/>
      <c r="E40" s="420"/>
      <c r="F40" s="485"/>
      <c r="G40" s="853">
        <f t="shared" si="106"/>
        <v>0</v>
      </c>
      <c r="H40" s="854"/>
      <c r="I40" s="483">
        <f t="shared" si="0"/>
        <v>0</v>
      </c>
      <c r="J40" s="691">
        <f t="shared" si="1"/>
        <v>0</v>
      </c>
      <c r="K40" s="424"/>
      <c r="L40" s="419">
        <f>J40*K40</f>
        <v>0</v>
      </c>
      <c r="M40" s="424"/>
      <c r="N40" s="419">
        <f t="shared" si="3"/>
        <v>0</v>
      </c>
      <c r="O40" s="424"/>
      <c r="P40" s="419">
        <f t="shared" si="4"/>
        <v>0</v>
      </c>
      <c r="Q40" s="424"/>
      <c r="R40" s="419">
        <f t="shared" si="5"/>
        <v>0</v>
      </c>
      <c r="S40" s="424"/>
      <c r="T40" s="419">
        <f t="shared" si="6"/>
        <v>0</v>
      </c>
      <c r="U40" s="424"/>
      <c r="V40" s="419">
        <f t="shared" ref="V40" si="153">$J40*U40</f>
        <v>0</v>
      </c>
      <c r="W40" s="424"/>
      <c r="X40" s="419">
        <f t="shared" ref="X40" si="154">$J40*W40</f>
        <v>0</v>
      </c>
      <c r="Y40" s="424"/>
      <c r="Z40" s="419">
        <f t="shared" ref="Z40" si="155">$J40*Y40</f>
        <v>0</v>
      </c>
      <c r="AA40" s="424"/>
      <c r="AB40" s="419">
        <f t="shared" ref="AB40" si="156">$J40*AA40</f>
        <v>0</v>
      </c>
      <c r="AC40" s="424"/>
      <c r="AD40" s="419">
        <f t="shared" si="11"/>
        <v>0</v>
      </c>
      <c r="AE40" s="424"/>
      <c r="AF40" s="419">
        <f t="shared" si="12"/>
        <v>0</v>
      </c>
      <c r="AG40" s="424"/>
      <c r="AH40" s="427">
        <f t="shared" si="13"/>
        <v>0</v>
      </c>
      <c r="AI40" s="424"/>
      <c r="AJ40" s="427">
        <f t="shared" si="14"/>
        <v>0</v>
      </c>
      <c r="AK40" s="424"/>
      <c r="AL40" s="427">
        <f t="shared" ref="AL40:AN40" si="157">$J40*AK40</f>
        <v>0</v>
      </c>
      <c r="AM40" s="424"/>
      <c r="AN40" s="427">
        <f t="shared" si="157"/>
        <v>0</v>
      </c>
      <c r="AO40" s="424"/>
      <c r="AP40" s="427">
        <f t="shared" ref="AP40" si="158">$J40*AO40</f>
        <v>0</v>
      </c>
      <c r="AQ40" s="424"/>
      <c r="AR40" s="427">
        <f t="shared" ref="AR40" si="159">$J40*AQ40</f>
        <v>0</v>
      </c>
      <c r="AS40" s="424">
        <f t="shared" si="18"/>
        <v>0</v>
      </c>
      <c r="AT40" s="427">
        <f t="shared" si="19"/>
        <v>0</v>
      </c>
      <c r="AU40" s="426">
        <f t="shared" si="20"/>
        <v>0</v>
      </c>
      <c r="AV40" s="428" t="str">
        <f t="shared" si="21"/>
        <v>Ok</v>
      </c>
      <c r="AW40" s="428">
        <f t="shared" si="22"/>
        <v>0</v>
      </c>
    </row>
    <row r="41" spans="1:58" s="439" customFormat="1" ht="21" customHeight="1" thickBot="1" x14ac:dyDescent="0.4">
      <c r="A41" s="486" t="s">
        <v>82</v>
      </c>
      <c r="B41" s="487"/>
      <c r="C41" s="488">
        <f>SUM(C19:C40)</f>
        <v>0</v>
      </c>
      <c r="D41" s="488">
        <f>SUM(D19:D40)</f>
        <v>0</v>
      </c>
      <c r="E41" s="488"/>
      <c r="F41" s="488"/>
      <c r="G41" s="855">
        <f>SUM(G19:G40)</f>
        <v>0</v>
      </c>
      <c r="H41" s="856">
        <f t="shared" ref="H41" si="160">SUM(H19:H40)</f>
        <v>0</v>
      </c>
      <c r="I41" s="489">
        <f>SUM(I19:I40)</f>
        <v>0</v>
      </c>
      <c r="J41" s="693">
        <f>SUM(J19:J40)</f>
        <v>0</v>
      </c>
      <c r="K41" s="490"/>
      <c r="L41" s="422">
        <f>SUM(L19:L40)</f>
        <v>0</v>
      </c>
      <c r="M41" s="425"/>
      <c r="N41" s="422">
        <f>SUM(N19:N40)</f>
        <v>0</v>
      </c>
      <c r="O41" s="425"/>
      <c r="P41" s="422">
        <f>SUM(P19:P40)</f>
        <v>0</v>
      </c>
      <c r="Q41" s="425"/>
      <c r="R41" s="491">
        <f>SUM(R19:R40)</f>
        <v>0</v>
      </c>
      <c r="S41" s="425"/>
      <c r="T41" s="491">
        <f>SUM(T19:T40)</f>
        <v>0</v>
      </c>
      <c r="U41" s="425"/>
      <c r="V41" s="491">
        <f>SUM(V19:V40)</f>
        <v>0</v>
      </c>
      <c r="W41" s="425"/>
      <c r="X41" s="491">
        <f>SUM(X19:X40)</f>
        <v>0</v>
      </c>
      <c r="Y41" s="425"/>
      <c r="Z41" s="491">
        <f>SUM(Z19:Z40)</f>
        <v>0</v>
      </c>
      <c r="AA41" s="425"/>
      <c r="AB41" s="491">
        <f>SUM(AB19:AB40)</f>
        <v>0</v>
      </c>
      <c r="AC41" s="425"/>
      <c r="AD41" s="422">
        <f>SUM(AD19:AD40)</f>
        <v>0</v>
      </c>
      <c r="AE41" s="425"/>
      <c r="AF41" s="422">
        <f>SUM(AF19:AF40)</f>
        <v>0</v>
      </c>
      <c r="AG41" s="425"/>
      <c r="AH41" s="422">
        <f>SUM(AH19:AH40)</f>
        <v>0</v>
      </c>
      <c r="AI41" s="425"/>
      <c r="AJ41" s="422">
        <f>SUM(AJ19:AJ40)</f>
        <v>0</v>
      </c>
      <c r="AK41" s="425"/>
      <c r="AL41" s="422">
        <f>SUM(AL19:AL40)</f>
        <v>0</v>
      </c>
      <c r="AM41" s="425"/>
      <c r="AN41" s="422">
        <f>SUM(AN19:AN40)</f>
        <v>0</v>
      </c>
      <c r="AO41" s="425"/>
      <c r="AP41" s="422">
        <f>SUM(AP19:AP40)</f>
        <v>0</v>
      </c>
      <c r="AQ41" s="425"/>
      <c r="AR41" s="422">
        <f>SUM(AR19:AR40)</f>
        <v>0</v>
      </c>
      <c r="AS41" s="425"/>
      <c r="AT41" s="422">
        <f>SUM(AT19:AT40)</f>
        <v>0</v>
      </c>
      <c r="AU41" s="429"/>
      <c r="AV41" s="429" t="str">
        <f t="shared" ref="AV41" si="161">IF(SUM(L41+N41+P41+R41+AT41)=J41, "Ok", "Not Equal")</f>
        <v>Ok</v>
      </c>
      <c r="AW41" s="429">
        <f>SUM(AW19:AW40)</f>
        <v>0</v>
      </c>
      <c r="BB41" s="492"/>
      <c r="BC41" s="492"/>
      <c r="BD41" s="492"/>
      <c r="BE41" s="492"/>
      <c r="BF41" s="492"/>
    </row>
    <row r="42" spans="1:58" s="495" customFormat="1" ht="36" customHeight="1" x14ac:dyDescent="0.35">
      <c r="A42" s="442" t="s">
        <v>83</v>
      </c>
      <c r="B42" s="442"/>
      <c r="C42" s="436"/>
      <c r="D42" s="493" t="s">
        <v>478</v>
      </c>
      <c r="E42" s="494" t="s">
        <v>85</v>
      </c>
      <c r="F42" s="436"/>
      <c r="G42" s="436"/>
      <c r="H42" s="436"/>
      <c r="I42" s="436"/>
      <c r="J42" s="436"/>
      <c r="L42" s="493" t="s">
        <v>478</v>
      </c>
      <c r="N42" s="493" t="s">
        <v>478</v>
      </c>
      <c r="P42" s="493" t="s">
        <v>478</v>
      </c>
      <c r="R42" s="493" t="s">
        <v>478</v>
      </c>
      <c r="T42" s="493" t="s">
        <v>478</v>
      </c>
      <c r="V42" s="493" t="s">
        <v>478</v>
      </c>
      <c r="X42" s="493" t="s">
        <v>478</v>
      </c>
      <c r="Z42" s="493" t="s">
        <v>478</v>
      </c>
      <c r="AB42" s="493" t="s">
        <v>478</v>
      </c>
      <c r="AD42" s="493" t="s">
        <v>478</v>
      </c>
      <c r="AF42" s="493" t="s">
        <v>478</v>
      </c>
      <c r="AH42" s="493" t="s">
        <v>478</v>
      </c>
      <c r="AJ42" s="493" t="s">
        <v>478</v>
      </c>
      <c r="AL42" s="493" t="s">
        <v>478</v>
      </c>
      <c r="AN42" s="493" t="s">
        <v>478</v>
      </c>
      <c r="AP42" s="493" t="s">
        <v>478</v>
      </c>
      <c r="AR42" s="493" t="s">
        <v>478</v>
      </c>
      <c r="AT42" s="493" t="s">
        <v>478</v>
      </c>
      <c r="AU42" s="436"/>
      <c r="AV42" s="496"/>
      <c r="AW42" s="496" t="s">
        <v>85</v>
      </c>
      <c r="BB42" s="497"/>
      <c r="BC42" s="497"/>
      <c r="BD42" s="497"/>
      <c r="BE42" s="497"/>
      <c r="BF42" s="497"/>
    </row>
    <row r="43" spans="1:58" s="495" customFormat="1" ht="20.25" customHeight="1" x14ac:dyDescent="0.35">
      <c r="A43" s="442" t="s">
        <v>86</v>
      </c>
      <c r="B43" s="442"/>
      <c r="C43" s="436"/>
      <c r="D43" s="432"/>
      <c r="E43" s="694" t="e">
        <f>D43/$J$41</f>
        <v>#DIV/0!</v>
      </c>
      <c r="F43" s="436"/>
      <c r="G43" s="436"/>
      <c r="H43" s="436"/>
      <c r="I43" s="436"/>
      <c r="J43" s="436"/>
      <c r="L43" s="432" t="e">
        <f t="shared" ref="L43:L48" si="162">$L$41*E43</f>
        <v>#DIV/0!</v>
      </c>
      <c r="N43" s="432" t="e">
        <f t="shared" ref="N43:N48" si="163">$N$41*E43</f>
        <v>#DIV/0!</v>
      </c>
      <c r="P43" s="432" t="e">
        <f>$P$41*E43</f>
        <v>#DIV/0!</v>
      </c>
      <c r="R43" s="432" t="e">
        <f>$R$41*E43</f>
        <v>#DIV/0!</v>
      </c>
      <c r="T43" s="432" t="e">
        <f>$T$41*$E43</f>
        <v>#DIV/0!</v>
      </c>
      <c r="V43" s="432" t="e">
        <f>$V$41*$E43</f>
        <v>#DIV/0!</v>
      </c>
      <c r="X43" s="432" t="e">
        <f>$X$41*$E43</f>
        <v>#DIV/0!</v>
      </c>
      <c r="Z43" s="432" t="e">
        <f>$Z$41*$E43</f>
        <v>#DIV/0!</v>
      </c>
      <c r="AB43" s="432" t="e">
        <f>$AB$41*$E43</f>
        <v>#DIV/0!</v>
      </c>
      <c r="AD43" s="432" t="e">
        <f>$AD$41*E43</f>
        <v>#DIV/0!</v>
      </c>
      <c r="AF43" s="432" t="e">
        <f>$AF$41*E43</f>
        <v>#DIV/0!</v>
      </c>
      <c r="AH43" s="432" t="e">
        <f>$AH$41*E43</f>
        <v>#DIV/0!</v>
      </c>
      <c r="AJ43" s="432" t="e">
        <f>$AJ$41*$E43</f>
        <v>#DIV/0!</v>
      </c>
      <c r="AL43" s="432" t="e">
        <f>$AL$41*$E43</f>
        <v>#DIV/0!</v>
      </c>
      <c r="AN43" s="432" t="e">
        <f>$AN$41*$E43</f>
        <v>#DIV/0!</v>
      </c>
      <c r="AP43" s="432" t="e">
        <f>$AP$41*$E43</f>
        <v>#DIV/0!</v>
      </c>
      <c r="AR43" s="432" t="e">
        <f>$AR$41*$E43</f>
        <v>#DIV/0!</v>
      </c>
      <c r="AT43" s="432" t="e">
        <f>$AT$41*E43</f>
        <v>#DIV/0!</v>
      </c>
      <c r="AU43" s="436"/>
      <c r="AV43" s="695" t="e">
        <f>IF(SUM(L43+N43+P43+R43+T43+V43+X43+Z43+AB43+AT43)-D43&lt;1, "Ok", "Not Equal")</f>
        <v>#DIV/0!</v>
      </c>
      <c r="AW43" s="498" t="e">
        <f>AV43/$AV$41</f>
        <v>#DIV/0!</v>
      </c>
      <c r="BB43" s="497"/>
      <c r="BC43" s="497"/>
      <c r="BD43" s="497"/>
      <c r="BE43" s="497"/>
      <c r="BF43" s="497"/>
    </row>
    <row r="44" spans="1:58" s="495" customFormat="1" ht="15" customHeight="1" x14ac:dyDescent="0.35">
      <c r="A44" s="442" t="s">
        <v>87</v>
      </c>
      <c r="B44" s="442"/>
      <c r="C44" s="436"/>
      <c r="D44" s="433"/>
      <c r="E44" s="694" t="e">
        <f t="shared" ref="E44:E48" si="164">D44/$J$41</f>
        <v>#DIV/0!</v>
      </c>
      <c r="F44" s="436"/>
      <c r="G44" s="436"/>
      <c r="H44" s="436"/>
      <c r="I44" s="436"/>
      <c r="J44" s="436"/>
      <c r="L44" s="433" t="e">
        <f t="shared" si="162"/>
        <v>#DIV/0!</v>
      </c>
      <c r="N44" s="433" t="e">
        <f t="shared" si="163"/>
        <v>#DIV/0!</v>
      </c>
      <c r="P44" s="433" t="e">
        <f t="shared" ref="P44:P48" si="165">$P$41*E44</f>
        <v>#DIV/0!</v>
      </c>
      <c r="R44" s="433" t="e">
        <f t="shared" ref="R44:R48" si="166">$R$41*E44</f>
        <v>#DIV/0!</v>
      </c>
      <c r="T44" s="433" t="e">
        <f>$T$41*$E44</f>
        <v>#DIV/0!</v>
      </c>
      <c r="V44" s="433" t="e">
        <f>$V$41*$E44</f>
        <v>#DIV/0!</v>
      </c>
      <c r="X44" s="433" t="e">
        <f t="shared" ref="X44:X48" si="167">$X$41*$E44</f>
        <v>#DIV/0!</v>
      </c>
      <c r="Z44" s="433" t="e">
        <f>$Z$41*$E44</f>
        <v>#DIV/0!</v>
      </c>
      <c r="AB44" s="433" t="e">
        <f t="shared" ref="AB44:AB48" si="168">$AB$41*$E44</f>
        <v>#DIV/0!</v>
      </c>
      <c r="AD44" s="433" t="e">
        <f t="shared" ref="AD44:AD48" si="169">$AD$41*E44</f>
        <v>#DIV/0!</v>
      </c>
      <c r="AF44" s="433" t="e">
        <f t="shared" ref="AF44:AF48" si="170">$AF$41*E44</f>
        <v>#DIV/0!</v>
      </c>
      <c r="AH44" s="433" t="e">
        <f t="shared" ref="AH44:AH48" si="171">$AH$41*E44</f>
        <v>#DIV/0!</v>
      </c>
      <c r="AJ44" s="433" t="e">
        <f t="shared" ref="AJ44:AJ48" si="172">$AJ$41*$E44</f>
        <v>#DIV/0!</v>
      </c>
      <c r="AL44" s="433" t="e">
        <f t="shared" ref="AL44:AL48" si="173">$AL$41*$E44</f>
        <v>#DIV/0!</v>
      </c>
      <c r="AN44" s="433" t="e">
        <f>$AN$41*$E44</f>
        <v>#DIV/0!</v>
      </c>
      <c r="AP44" s="433" t="e">
        <f t="shared" ref="AP44:AP48" si="174">$AP$41*$E44</f>
        <v>#DIV/0!</v>
      </c>
      <c r="AR44" s="433" t="e">
        <f t="shared" ref="AR44:AR48" si="175">$AR$41*$E44</f>
        <v>#DIV/0!</v>
      </c>
      <c r="AT44" s="433" t="e">
        <f t="shared" ref="AT44:AT48" si="176">$AT$41*E44</f>
        <v>#DIV/0!</v>
      </c>
      <c r="AU44" s="436"/>
      <c r="AV44" s="695" t="e">
        <f t="shared" ref="AV44:AV47" si="177">IF(SUM(L44+N44+P44+R44+T44+V44+X44+Z44+AB44+AT44)-D44&lt;1, "Ok", "Not Equal")</f>
        <v>#DIV/0!</v>
      </c>
      <c r="AW44" s="498" t="e">
        <f t="shared" ref="AW44:AW50" si="178">AV44/$AV$41</f>
        <v>#DIV/0!</v>
      </c>
      <c r="BB44" s="497"/>
      <c r="BC44" s="497"/>
      <c r="BD44" s="497"/>
      <c r="BE44" s="497"/>
      <c r="BF44" s="497"/>
    </row>
    <row r="45" spans="1:58" s="495" customFormat="1" ht="15" customHeight="1" x14ac:dyDescent="0.35">
      <c r="A45" s="442" t="s">
        <v>88</v>
      </c>
      <c r="B45" s="442"/>
      <c r="C45" s="436"/>
      <c r="D45" s="433"/>
      <c r="E45" s="694" t="e">
        <f t="shared" si="164"/>
        <v>#DIV/0!</v>
      </c>
      <c r="F45" s="436"/>
      <c r="G45" s="436"/>
      <c r="H45" s="436"/>
      <c r="I45" s="436"/>
      <c r="J45" s="436"/>
      <c r="L45" s="433" t="e">
        <f t="shared" si="162"/>
        <v>#DIV/0!</v>
      </c>
      <c r="N45" s="433" t="e">
        <f t="shared" si="163"/>
        <v>#DIV/0!</v>
      </c>
      <c r="P45" s="433" t="e">
        <f t="shared" si="165"/>
        <v>#DIV/0!</v>
      </c>
      <c r="R45" s="433" t="e">
        <f t="shared" si="166"/>
        <v>#DIV/0!</v>
      </c>
      <c r="T45" s="433" t="e">
        <f t="shared" ref="T45:T48" si="179">$T$41*$E45</f>
        <v>#DIV/0!</v>
      </c>
      <c r="V45" s="433" t="e">
        <f t="shared" ref="V45:V48" si="180">$V$41*$E45</f>
        <v>#DIV/0!</v>
      </c>
      <c r="X45" s="433" t="e">
        <f t="shared" si="167"/>
        <v>#DIV/0!</v>
      </c>
      <c r="Z45" s="433" t="e">
        <f t="shared" ref="Z45:Z48" si="181">$Z$41*$E45</f>
        <v>#DIV/0!</v>
      </c>
      <c r="AB45" s="433" t="e">
        <f t="shared" si="168"/>
        <v>#DIV/0!</v>
      </c>
      <c r="AD45" s="433" t="e">
        <f t="shared" si="169"/>
        <v>#DIV/0!</v>
      </c>
      <c r="AF45" s="433" t="e">
        <f t="shared" si="170"/>
        <v>#DIV/0!</v>
      </c>
      <c r="AH45" s="433" t="e">
        <f t="shared" si="171"/>
        <v>#DIV/0!</v>
      </c>
      <c r="AJ45" s="433" t="e">
        <f t="shared" si="172"/>
        <v>#DIV/0!</v>
      </c>
      <c r="AL45" s="433" t="e">
        <f t="shared" si="173"/>
        <v>#DIV/0!</v>
      </c>
      <c r="AN45" s="433" t="e">
        <f t="shared" ref="AN45:AN48" si="182">$AN$41*$E45</f>
        <v>#DIV/0!</v>
      </c>
      <c r="AP45" s="433" t="e">
        <f t="shared" si="174"/>
        <v>#DIV/0!</v>
      </c>
      <c r="AR45" s="433" t="e">
        <f t="shared" si="175"/>
        <v>#DIV/0!</v>
      </c>
      <c r="AT45" s="433" t="e">
        <f t="shared" si="176"/>
        <v>#DIV/0!</v>
      </c>
      <c r="AU45" s="436"/>
      <c r="AV45" s="695" t="e">
        <f t="shared" si="177"/>
        <v>#DIV/0!</v>
      </c>
      <c r="AW45" s="498" t="e">
        <f t="shared" si="178"/>
        <v>#DIV/0!</v>
      </c>
      <c r="BB45" s="497"/>
      <c r="BC45" s="497"/>
      <c r="BD45" s="497"/>
      <c r="BE45" s="497"/>
      <c r="BF45" s="497"/>
    </row>
    <row r="46" spans="1:58" s="495" customFormat="1" ht="15" customHeight="1" x14ac:dyDescent="0.35">
      <c r="A46" s="442" t="s">
        <v>89</v>
      </c>
      <c r="B46" s="442"/>
      <c r="C46" s="436"/>
      <c r="D46" s="433"/>
      <c r="E46" s="694" t="e">
        <f t="shared" si="164"/>
        <v>#DIV/0!</v>
      </c>
      <c r="F46" s="436"/>
      <c r="G46" s="436"/>
      <c r="H46" s="436"/>
      <c r="I46" s="436"/>
      <c r="J46" s="436"/>
      <c r="L46" s="433" t="e">
        <f t="shared" si="162"/>
        <v>#DIV/0!</v>
      </c>
      <c r="N46" s="433" t="e">
        <f t="shared" si="163"/>
        <v>#DIV/0!</v>
      </c>
      <c r="P46" s="433" t="e">
        <f t="shared" si="165"/>
        <v>#DIV/0!</v>
      </c>
      <c r="R46" s="433" t="e">
        <f t="shared" si="166"/>
        <v>#DIV/0!</v>
      </c>
      <c r="T46" s="433" t="e">
        <f t="shared" si="179"/>
        <v>#DIV/0!</v>
      </c>
      <c r="V46" s="433" t="e">
        <f t="shared" si="180"/>
        <v>#DIV/0!</v>
      </c>
      <c r="X46" s="433" t="e">
        <f t="shared" si="167"/>
        <v>#DIV/0!</v>
      </c>
      <c r="Z46" s="433" t="e">
        <f t="shared" si="181"/>
        <v>#DIV/0!</v>
      </c>
      <c r="AB46" s="433" t="e">
        <f t="shared" si="168"/>
        <v>#DIV/0!</v>
      </c>
      <c r="AD46" s="433" t="e">
        <f t="shared" si="169"/>
        <v>#DIV/0!</v>
      </c>
      <c r="AF46" s="433" t="e">
        <f t="shared" si="170"/>
        <v>#DIV/0!</v>
      </c>
      <c r="AH46" s="433" t="e">
        <f t="shared" si="171"/>
        <v>#DIV/0!</v>
      </c>
      <c r="AJ46" s="433" t="e">
        <f t="shared" si="172"/>
        <v>#DIV/0!</v>
      </c>
      <c r="AL46" s="433" t="e">
        <f t="shared" si="173"/>
        <v>#DIV/0!</v>
      </c>
      <c r="AN46" s="433" t="e">
        <f t="shared" si="182"/>
        <v>#DIV/0!</v>
      </c>
      <c r="AP46" s="433" t="e">
        <f t="shared" si="174"/>
        <v>#DIV/0!</v>
      </c>
      <c r="AR46" s="433" t="e">
        <f t="shared" si="175"/>
        <v>#DIV/0!</v>
      </c>
      <c r="AT46" s="433" t="e">
        <f t="shared" si="176"/>
        <v>#DIV/0!</v>
      </c>
      <c r="AU46" s="436"/>
      <c r="AV46" s="695" t="e">
        <f t="shared" si="177"/>
        <v>#DIV/0!</v>
      </c>
      <c r="AW46" s="498" t="e">
        <f t="shared" si="178"/>
        <v>#DIV/0!</v>
      </c>
      <c r="BB46" s="497"/>
      <c r="BC46" s="497"/>
      <c r="BD46" s="497"/>
      <c r="BE46" s="497"/>
      <c r="BF46" s="497"/>
    </row>
    <row r="47" spans="1:58" s="495" customFormat="1" ht="15" customHeight="1" x14ac:dyDescent="0.35">
      <c r="A47" s="442" t="s">
        <v>90</v>
      </c>
      <c r="B47" s="442"/>
      <c r="C47" s="436"/>
      <c r="D47" s="433"/>
      <c r="E47" s="694" t="e">
        <f t="shared" si="164"/>
        <v>#DIV/0!</v>
      </c>
      <c r="F47" s="436"/>
      <c r="G47" s="436"/>
      <c r="H47" s="436"/>
      <c r="I47" s="436"/>
      <c r="J47" s="436"/>
      <c r="L47" s="433" t="e">
        <f t="shared" si="162"/>
        <v>#DIV/0!</v>
      </c>
      <c r="N47" s="433" t="e">
        <f t="shared" si="163"/>
        <v>#DIV/0!</v>
      </c>
      <c r="P47" s="433" t="e">
        <f t="shared" si="165"/>
        <v>#DIV/0!</v>
      </c>
      <c r="R47" s="433" t="e">
        <f t="shared" si="166"/>
        <v>#DIV/0!</v>
      </c>
      <c r="T47" s="433" t="e">
        <f t="shared" si="179"/>
        <v>#DIV/0!</v>
      </c>
      <c r="V47" s="433" t="e">
        <f t="shared" si="180"/>
        <v>#DIV/0!</v>
      </c>
      <c r="X47" s="433" t="e">
        <f t="shared" si="167"/>
        <v>#DIV/0!</v>
      </c>
      <c r="Z47" s="433" t="e">
        <f t="shared" si="181"/>
        <v>#DIV/0!</v>
      </c>
      <c r="AB47" s="433" t="e">
        <f t="shared" si="168"/>
        <v>#DIV/0!</v>
      </c>
      <c r="AD47" s="433" t="e">
        <f t="shared" si="169"/>
        <v>#DIV/0!</v>
      </c>
      <c r="AF47" s="433" t="e">
        <f t="shared" si="170"/>
        <v>#DIV/0!</v>
      </c>
      <c r="AH47" s="433" t="e">
        <f t="shared" si="171"/>
        <v>#DIV/0!</v>
      </c>
      <c r="AJ47" s="433" t="e">
        <f t="shared" si="172"/>
        <v>#DIV/0!</v>
      </c>
      <c r="AL47" s="433" t="e">
        <f t="shared" si="173"/>
        <v>#DIV/0!</v>
      </c>
      <c r="AN47" s="433" t="e">
        <f t="shared" si="182"/>
        <v>#DIV/0!</v>
      </c>
      <c r="AP47" s="433" t="e">
        <f t="shared" si="174"/>
        <v>#DIV/0!</v>
      </c>
      <c r="AR47" s="433" t="e">
        <f t="shared" si="175"/>
        <v>#DIV/0!</v>
      </c>
      <c r="AT47" s="433" t="e">
        <f t="shared" si="176"/>
        <v>#DIV/0!</v>
      </c>
      <c r="AU47" s="436"/>
      <c r="AV47" s="695" t="e">
        <f t="shared" si="177"/>
        <v>#DIV/0!</v>
      </c>
      <c r="AW47" s="498" t="e">
        <f t="shared" si="178"/>
        <v>#DIV/0!</v>
      </c>
      <c r="BB47" s="497"/>
      <c r="BC47" s="497"/>
      <c r="BD47" s="497"/>
      <c r="BE47" s="497"/>
      <c r="BF47" s="497"/>
    </row>
    <row r="48" spans="1:58" ht="15" customHeight="1" x14ac:dyDescent="0.35">
      <c r="A48" s="442" t="s">
        <v>91</v>
      </c>
      <c r="B48" s="442"/>
      <c r="D48" s="430"/>
      <c r="E48" s="694" t="e">
        <f t="shared" si="164"/>
        <v>#DIV/0!</v>
      </c>
      <c r="L48" s="430" t="e">
        <f t="shared" si="162"/>
        <v>#DIV/0!</v>
      </c>
      <c r="N48" s="430" t="e">
        <f t="shared" si="163"/>
        <v>#DIV/0!</v>
      </c>
      <c r="P48" s="430" t="e">
        <f t="shared" si="165"/>
        <v>#DIV/0!</v>
      </c>
      <c r="R48" s="430" t="e">
        <f t="shared" si="166"/>
        <v>#DIV/0!</v>
      </c>
      <c r="T48" s="430" t="e">
        <f t="shared" si="179"/>
        <v>#DIV/0!</v>
      </c>
      <c r="V48" s="430" t="e">
        <f t="shared" si="180"/>
        <v>#DIV/0!</v>
      </c>
      <c r="X48" s="430" t="e">
        <f t="shared" si="167"/>
        <v>#DIV/0!</v>
      </c>
      <c r="Z48" s="430" t="e">
        <f t="shared" si="181"/>
        <v>#DIV/0!</v>
      </c>
      <c r="AB48" s="430" t="e">
        <f t="shared" si="168"/>
        <v>#DIV/0!</v>
      </c>
      <c r="AD48" s="433" t="e">
        <f t="shared" si="169"/>
        <v>#DIV/0!</v>
      </c>
      <c r="AF48" s="433" t="e">
        <f t="shared" si="170"/>
        <v>#DIV/0!</v>
      </c>
      <c r="AH48" s="433" t="e">
        <f t="shared" si="171"/>
        <v>#DIV/0!</v>
      </c>
      <c r="AJ48" s="433" t="e">
        <f t="shared" si="172"/>
        <v>#DIV/0!</v>
      </c>
      <c r="AL48" s="433" t="e">
        <f t="shared" si="173"/>
        <v>#DIV/0!</v>
      </c>
      <c r="AN48" s="433" t="e">
        <f t="shared" si="182"/>
        <v>#DIV/0!</v>
      </c>
      <c r="AP48" s="433" t="e">
        <f t="shared" si="174"/>
        <v>#DIV/0!</v>
      </c>
      <c r="AR48" s="433" t="e">
        <f t="shared" si="175"/>
        <v>#DIV/0!</v>
      </c>
      <c r="AT48" s="430" t="e">
        <f t="shared" si="176"/>
        <v>#DIV/0!</v>
      </c>
      <c r="AU48" s="436"/>
      <c r="AV48" s="696" t="e">
        <f>IF(SUM(L48+N48+P48+R48+T48+V48+X48+Z48+AB48+AT48)-D48&lt;1, "Ok", "Not Equal")</f>
        <v>#DIV/0!</v>
      </c>
      <c r="AW48" s="498" t="e">
        <f t="shared" si="178"/>
        <v>#DIV/0!</v>
      </c>
    </row>
    <row r="49" spans="1:58" ht="15" customHeight="1" x14ac:dyDescent="0.35">
      <c r="A49" s="499"/>
      <c r="D49" s="430"/>
      <c r="E49" s="430"/>
      <c r="L49" s="430"/>
      <c r="N49" s="430"/>
      <c r="P49" s="430"/>
      <c r="R49" s="430"/>
      <c r="T49" s="430"/>
      <c r="V49" s="430"/>
      <c r="X49" s="430"/>
      <c r="Z49" s="430"/>
      <c r="AB49" s="430"/>
      <c r="AD49" s="435"/>
      <c r="AF49" s="435"/>
      <c r="AH49" s="435"/>
      <c r="AJ49" s="435"/>
      <c r="AL49" s="435"/>
      <c r="AN49" s="435"/>
      <c r="AP49" s="435"/>
      <c r="AR49" s="435"/>
      <c r="AT49" s="435"/>
      <c r="AU49" s="436"/>
      <c r="AV49" s="435"/>
      <c r="AW49" s="435"/>
    </row>
    <row r="50" spans="1:58" ht="15.75" customHeight="1" x14ac:dyDescent="0.35">
      <c r="A50" s="500" t="s">
        <v>494</v>
      </c>
      <c r="D50" s="434">
        <f>SUM(D43:D49)</f>
        <v>0</v>
      </c>
      <c r="E50" s="697" t="e">
        <f>SUM(E43:E49)</f>
        <v>#DIV/0!</v>
      </c>
      <c r="H50" s="857"/>
      <c r="I50" s="857"/>
      <c r="L50" s="434" t="e">
        <f>SUM(L43:L49)</f>
        <v>#DIV/0!</v>
      </c>
      <c r="N50" s="434" t="e">
        <f>SUM(N43:N49)</f>
        <v>#DIV/0!</v>
      </c>
      <c r="P50" s="434" t="e">
        <f>SUM(P43:P49)</f>
        <v>#DIV/0!</v>
      </c>
      <c r="R50" s="434" t="e">
        <f>SUM(R43:R49)</f>
        <v>#DIV/0!</v>
      </c>
      <c r="T50" s="434" t="e">
        <f>SUM(T43:T49)</f>
        <v>#DIV/0!</v>
      </c>
      <c r="V50" s="434" t="e">
        <f>SUM(V43:V49)</f>
        <v>#DIV/0!</v>
      </c>
      <c r="X50" s="434" t="e">
        <f>SUM(X43:X49)</f>
        <v>#DIV/0!</v>
      </c>
      <c r="Z50" s="434" t="e">
        <f>SUM(Z43:Z49)</f>
        <v>#DIV/0!</v>
      </c>
      <c r="AB50" s="434" t="e">
        <f>SUM(AB43:AB49)</f>
        <v>#DIV/0!</v>
      </c>
      <c r="AD50" s="434" t="e">
        <f>SUM(AD43:AD49)</f>
        <v>#DIV/0!</v>
      </c>
      <c r="AF50" s="501" t="e">
        <f>SUM(AF43:AF49)</f>
        <v>#DIV/0!</v>
      </c>
      <c r="AH50" s="434" t="e">
        <f>SUM(AH43:AH49)</f>
        <v>#DIV/0!</v>
      </c>
      <c r="AJ50" s="434" t="e">
        <f>SUM(AJ43:AJ49)</f>
        <v>#DIV/0!</v>
      </c>
      <c r="AL50" s="434" t="e">
        <f>SUM(AL43:AL49)</f>
        <v>#DIV/0!</v>
      </c>
      <c r="AN50" s="434" t="e">
        <f>SUM(AN43:AN49)</f>
        <v>#DIV/0!</v>
      </c>
      <c r="AP50" s="434" t="e">
        <f>SUM(AP43:AP49)</f>
        <v>#DIV/0!</v>
      </c>
      <c r="AR50" s="434" t="e">
        <f>SUM(AR43:AR49)</f>
        <v>#DIV/0!</v>
      </c>
      <c r="AT50" s="434" t="e">
        <f>SUM(AT43:AT49)</f>
        <v>#DIV/0!</v>
      </c>
      <c r="AU50" s="436"/>
      <c r="AV50" s="434" t="e">
        <f>IF(SUM(L50+N50+P50+R50+T50+V50+X50+Z50+AB50+AT50)-D50&lt;1, "Ok", "Not Equal")</f>
        <v>#DIV/0!</v>
      </c>
      <c r="AW50" s="431" t="e">
        <f t="shared" si="178"/>
        <v>#DIV/0!</v>
      </c>
    </row>
    <row r="51" spans="1:58" ht="15.75" customHeight="1" x14ac:dyDescent="0.35">
      <c r="A51" s="500"/>
      <c r="C51" s="502"/>
      <c r="D51" s="503"/>
      <c r="E51" s="431"/>
      <c r="L51" s="504"/>
      <c r="M51" s="436"/>
      <c r="N51" s="504"/>
      <c r="O51" s="436"/>
      <c r="P51" s="504"/>
      <c r="Q51" s="436"/>
      <c r="R51" s="504"/>
      <c r="S51" s="436"/>
      <c r="T51" s="504"/>
      <c r="U51" s="436"/>
      <c r="V51" s="504"/>
      <c r="W51" s="436"/>
      <c r="X51" s="504"/>
      <c r="Y51" s="436"/>
      <c r="Z51" s="504"/>
      <c r="AA51" s="436"/>
      <c r="AB51" s="504"/>
      <c r="AC51" s="436"/>
      <c r="AD51" s="504"/>
      <c r="AE51" s="436"/>
      <c r="AF51" s="504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6"/>
      <c r="AT51" s="504"/>
      <c r="AU51" s="436"/>
      <c r="AV51" s="436"/>
    </row>
    <row r="52" spans="1:58" s="439" customFormat="1" ht="28.95" customHeight="1" x14ac:dyDescent="0.35">
      <c r="A52" s="858" t="s">
        <v>94</v>
      </c>
      <c r="B52" s="859"/>
      <c r="C52" s="859"/>
      <c r="D52" s="860"/>
      <c r="E52" s="860"/>
      <c r="F52" s="859"/>
      <c r="G52" s="861"/>
      <c r="H52" s="862">
        <f>J41+D50</f>
        <v>0</v>
      </c>
      <c r="I52" s="863"/>
      <c r="J52" s="505">
        <f>SUM(I31:I33)</f>
        <v>0</v>
      </c>
      <c r="K52" s="429"/>
      <c r="L52" s="429" t="e">
        <f>L41+L50</f>
        <v>#DIV/0!</v>
      </c>
      <c r="M52" s="429"/>
      <c r="N52" s="429" t="e">
        <f>N41+N50</f>
        <v>#DIV/0!</v>
      </c>
      <c r="O52" s="429"/>
      <c r="P52" s="429" t="e">
        <f>P41+P50</f>
        <v>#DIV/0!</v>
      </c>
      <c r="Q52" s="429"/>
      <c r="R52" s="429" t="e">
        <f>R41+R50</f>
        <v>#DIV/0!</v>
      </c>
      <c r="S52" s="429"/>
      <c r="T52" s="429" t="e">
        <f>T41+T50</f>
        <v>#DIV/0!</v>
      </c>
      <c r="U52" s="429"/>
      <c r="V52" s="429" t="e">
        <f>V41+V50</f>
        <v>#DIV/0!</v>
      </c>
      <c r="W52" s="429"/>
      <c r="X52" s="429" t="e">
        <f>X41+X50</f>
        <v>#DIV/0!</v>
      </c>
      <c r="Y52" s="429"/>
      <c r="Z52" s="429" t="e">
        <f>Z41+Z50</f>
        <v>#DIV/0!</v>
      </c>
      <c r="AA52" s="429"/>
      <c r="AB52" s="429" t="e">
        <f>AB41+AB50</f>
        <v>#DIV/0!</v>
      </c>
      <c r="AC52" s="429"/>
      <c r="AD52" s="429" t="e">
        <f>AD41+AD50</f>
        <v>#DIV/0!</v>
      </c>
      <c r="AE52" s="429"/>
      <c r="AF52" s="429">
        <f>AF41+AE50</f>
        <v>0</v>
      </c>
      <c r="AG52" s="429"/>
      <c r="AH52" s="429" t="e">
        <f>AH41+AH50</f>
        <v>#DIV/0!</v>
      </c>
      <c r="AI52" s="429"/>
      <c r="AJ52" s="429" t="e">
        <f>AJ41+AJ50</f>
        <v>#DIV/0!</v>
      </c>
      <c r="AK52" s="429"/>
      <c r="AL52" s="429" t="e">
        <f>AL41+AL50</f>
        <v>#DIV/0!</v>
      </c>
      <c r="AM52" s="429"/>
      <c r="AN52" s="429" t="e">
        <f>AN41+AN50</f>
        <v>#DIV/0!</v>
      </c>
      <c r="AO52" s="429"/>
      <c r="AP52" s="429" t="e">
        <f>AP41+AP50</f>
        <v>#DIV/0!</v>
      </c>
      <c r="AQ52" s="429"/>
      <c r="AR52" s="429" t="e">
        <f>AR41+AR50</f>
        <v>#DIV/0!</v>
      </c>
      <c r="AS52" s="429"/>
      <c r="AT52" s="429" t="e">
        <f>AT41+AT50</f>
        <v>#DIV/0!</v>
      </c>
      <c r="AU52" s="429"/>
      <c r="AV52" s="429" t="e">
        <f>IF(SUM(L52+N52+P52+R52+T52+V52+X52+Z52+AB52+AT52)-D52&lt;1, "Ok", "Not Equal")</f>
        <v>#DIV/0!</v>
      </c>
      <c r="AW52" s="429" t="e">
        <f>J52-AV52</f>
        <v>#DIV/0!</v>
      </c>
      <c r="BB52" s="492"/>
      <c r="BC52" s="492"/>
      <c r="BD52" s="492"/>
      <c r="BE52" s="492"/>
      <c r="BF52" s="492"/>
    </row>
    <row r="53" spans="1:58" ht="16.5" customHeight="1" x14ac:dyDescent="0.35">
      <c r="A53" s="506"/>
      <c r="B53" s="507"/>
      <c r="C53" s="507"/>
      <c r="D53" s="507"/>
      <c r="E53" s="507"/>
      <c r="F53" s="507"/>
      <c r="G53" s="507"/>
      <c r="H53" s="507"/>
      <c r="I53" s="507"/>
      <c r="J53" s="508"/>
      <c r="K53" s="508"/>
      <c r="L53" s="508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7"/>
      <c r="AW53" s="507"/>
    </row>
    <row r="54" spans="1:58" s="438" customFormat="1" ht="15" customHeight="1" x14ac:dyDescent="0.35">
      <c r="A54" s="509"/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BB54" s="510"/>
      <c r="BC54" s="510"/>
      <c r="BD54" s="510"/>
      <c r="BE54" s="510"/>
      <c r="BF54" s="510"/>
    </row>
    <row r="55" spans="1:58" s="438" customFormat="1" ht="19.95" customHeight="1" thickBot="1" x14ac:dyDescent="0.4">
      <c r="A55" s="511" t="s">
        <v>95</v>
      </c>
      <c r="B55" s="511"/>
      <c r="C55" s="511"/>
      <c r="D55" s="511"/>
      <c r="E55" s="511"/>
      <c r="F55" s="511"/>
      <c r="G55" s="511"/>
      <c r="H55" s="511"/>
      <c r="BB55" s="510"/>
      <c r="BC55" s="510"/>
      <c r="BD55" s="510"/>
      <c r="BE55" s="510"/>
      <c r="BF55" s="510"/>
    </row>
    <row r="56" spans="1:58" ht="26.25" customHeight="1" thickBot="1" x14ac:dyDescent="0.55000000000000004">
      <c r="A56" s="864"/>
      <c r="B56" s="864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830" t="s">
        <v>11</v>
      </c>
      <c r="AD56" s="831"/>
      <c r="AE56" s="831"/>
      <c r="AF56" s="831"/>
      <c r="AG56" s="831"/>
      <c r="AH56" s="831"/>
      <c r="AI56" s="831"/>
      <c r="AJ56" s="831"/>
      <c r="AK56" s="831"/>
      <c r="AL56" s="831"/>
      <c r="AM56" s="831"/>
      <c r="AN56" s="831"/>
      <c r="AO56" s="831"/>
      <c r="AP56" s="831"/>
      <c r="AQ56" s="831"/>
      <c r="AR56" s="831"/>
      <c r="AS56" s="831"/>
      <c r="AT56" s="832"/>
      <c r="AU56" s="436"/>
      <c r="AV56" s="436"/>
    </row>
    <row r="57" spans="1:58" ht="33" customHeight="1" x14ac:dyDescent="0.4">
      <c r="A57" s="512" t="s">
        <v>96</v>
      </c>
      <c r="B57" s="713"/>
      <c r="K57" s="814" t="str">
        <f>K12</f>
        <v>GPS</v>
      </c>
      <c r="L57" s="815"/>
      <c r="M57" s="1061" t="str">
        <f t="shared" ref="M57:AT57" si="183">M12</f>
        <v>GR</v>
      </c>
      <c r="N57" s="1062"/>
      <c r="O57" s="1061" t="str">
        <f t="shared" ref="O57:AT57" si="184">O12</f>
        <v>CW</v>
      </c>
      <c r="P57" s="1062"/>
      <c r="Q57" s="1061" t="str">
        <f t="shared" ref="Q57:AT57" si="185">Q12</f>
        <v>SOW</v>
      </c>
      <c r="R57" s="1062"/>
      <c r="S57" s="1061" t="str">
        <f t="shared" ref="S57:AT57" si="186">S12</f>
        <v>SOW</v>
      </c>
      <c r="T57" s="1062"/>
      <c r="U57" s="1061" t="str">
        <f t="shared" ref="U57:AT57" si="187">U12</f>
        <v>SOW</v>
      </c>
      <c r="V57" s="1062"/>
      <c r="W57" s="1061" t="str">
        <f t="shared" ref="W57:AT57" si="188">W12</f>
        <v>SOW</v>
      </c>
      <c r="X57" s="1062"/>
      <c r="Y57" s="1061" t="str">
        <f t="shared" ref="Y57:AT57" si="189">Y12</f>
        <v>SOW</v>
      </c>
      <c r="Z57" s="1062"/>
      <c r="AA57" s="1061" t="str">
        <f t="shared" ref="AA57:AT57" si="190">AA12</f>
        <v>SOW</v>
      </c>
      <c r="AB57" s="1062"/>
      <c r="AC57" s="814" t="str">
        <f t="shared" ref="AC57:AT57" si="191">AC12</f>
        <v>GPS</v>
      </c>
      <c r="AD57" s="815"/>
      <c r="AE57" s="814" t="str">
        <f t="shared" ref="AE57:AT57" si="192">AE12</f>
        <v>GR</v>
      </c>
      <c r="AF57" s="815"/>
      <c r="AG57" s="814" t="str">
        <f t="shared" ref="AG57:AT57" si="193">AG12</f>
        <v>CW</v>
      </c>
      <c r="AH57" s="815"/>
      <c r="AI57" s="814" t="str">
        <f t="shared" ref="AI57:AT57" si="194">AI12</f>
        <v>AB 109</v>
      </c>
      <c r="AJ57" s="815"/>
      <c r="AK57" s="814" t="str">
        <f t="shared" ref="AK57:AT57" si="195">AK12</f>
        <v>SOW</v>
      </c>
      <c r="AL57" s="815"/>
      <c r="AM57" s="814" t="str">
        <f t="shared" ref="AM57:AT57" si="196">AM12</f>
        <v>SOW</v>
      </c>
      <c r="AN57" s="815"/>
      <c r="AO57" s="814" t="str">
        <f t="shared" ref="AO57:AT57" si="197">AO12</f>
        <v>SOW</v>
      </c>
      <c r="AP57" s="815"/>
      <c r="AQ57" s="814" t="str">
        <f t="shared" ref="AQ57:AT57" si="198">AQ12</f>
        <v>SOW</v>
      </c>
      <c r="AR57" s="815"/>
      <c r="AS57" s="814" t="str">
        <f t="shared" ref="AS57:AT57" si="199">AS12</f>
        <v>CASC TOTAL</v>
      </c>
      <c r="AT57" s="815"/>
      <c r="AU57" s="457"/>
      <c r="AV57" s="436"/>
    </row>
    <row r="58" spans="1:58" ht="12" customHeight="1" x14ac:dyDescent="0.35">
      <c r="A58" s="846" t="s">
        <v>17</v>
      </c>
      <c r="B58" s="847"/>
      <c r="C58" s="847"/>
      <c r="D58" s="847"/>
      <c r="E58" s="848"/>
      <c r="F58" s="702" t="s">
        <v>18</v>
      </c>
      <c r="G58" s="810" t="s">
        <v>19</v>
      </c>
      <c r="H58" s="811"/>
      <c r="I58" s="710" t="s">
        <v>97</v>
      </c>
      <c r="J58" s="710" t="s">
        <v>20</v>
      </c>
      <c r="K58" s="710" t="s">
        <v>21</v>
      </c>
      <c r="L58" s="710" t="s">
        <v>22</v>
      </c>
      <c r="M58" s="710" t="s">
        <v>23</v>
      </c>
      <c r="N58" s="710" t="s">
        <v>24</v>
      </c>
      <c r="O58" s="710" t="s">
        <v>25</v>
      </c>
      <c r="P58" s="710" t="s">
        <v>26</v>
      </c>
      <c r="Q58" s="710" t="s">
        <v>27</v>
      </c>
      <c r="R58" s="710" t="s">
        <v>28</v>
      </c>
      <c r="S58" s="710" t="s">
        <v>27</v>
      </c>
      <c r="T58" s="710" t="s">
        <v>28</v>
      </c>
      <c r="U58" s="710" t="s">
        <v>29</v>
      </c>
      <c r="V58" s="710" t="s">
        <v>31</v>
      </c>
      <c r="W58" s="710" t="s">
        <v>31</v>
      </c>
      <c r="X58" s="710" t="s">
        <v>32</v>
      </c>
      <c r="Y58" s="710" t="s">
        <v>33</v>
      </c>
      <c r="Z58" s="710" t="s">
        <v>34</v>
      </c>
      <c r="AA58" s="710" t="s">
        <v>35</v>
      </c>
      <c r="AB58" s="710" t="s">
        <v>36</v>
      </c>
      <c r="AC58" s="460" t="s">
        <v>37</v>
      </c>
      <c r="AD58" s="460" t="s">
        <v>382</v>
      </c>
      <c r="AE58" s="460" t="s">
        <v>383</v>
      </c>
      <c r="AF58" s="460" t="s">
        <v>384</v>
      </c>
      <c r="AG58" s="460" t="s">
        <v>385</v>
      </c>
      <c r="AH58" s="460" t="s">
        <v>505</v>
      </c>
      <c r="AI58" s="460" t="s">
        <v>506</v>
      </c>
      <c r="AJ58" s="460" t="s">
        <v>507</v>
      </c>
      <c r="AK58" s="460" t="s">
        <v>508</v>
      </c>
      <c r="AL58" s="460" t="s">
        <v>509</v>
      </c>
      <c r="AM58" s="460" t="s">
        <v>510</v>
      </c>
      <c r="AN58" s="460" t="s">
        <v>511</v>
      </c>
      <c r="AO58" s="460" t="s">
        <v>512</v>
      </c>
      <c r="AP58" s="460" t="s">
        <v>513</v>
      </c>
      <c r="AQ58" s="460" t="s">
        <v>514</v>
      </c>
      <c r="AR58" s="460" t="s">
        <v>515</v>
      </c>
      <c r="AS58" s="460" t="s">
        <v>516</v>
      </c>
      <c r="AT58" s="460" t="s">
        <v>517</v>
      </c>
      <c r="AU58" s="459" t="s">
        <v>518</v>
      </c>
      <c r="AV58" s="702" t="s">
        <v>519</v>
      </c>
      <c r="AW58" s="710" t="s">
        <v>31</v>
      </c>
    </row>
    <row r="59" spans="1:58" ht="17.25" customHeight="1" x14ac:dyDescent="0.35">
      <c r="A59" s="513"/>
      <c r="B59" s="514"/>
      <c r="C59" s="438"/>
      <c r="D59" s="438"/>
      <c r="E59" s="515"/>
      <c r="F59" s="468"/>
      <c r="G59" s="850"/>
      <c r="H59" s="851"/>
      <c r="I59" s="516"/>
      <c r="J59" s="516"/>
      <c r="K59" s="516" t="s">
        <v>98</v>
      </c>
      <c r="L59" s="516"/>
      <c r="M59" s="516" t="s">
        <v>98</v>
      </c>
      <c r="N59" s="516"/>
      <c r="O59" s="516" t="s">
        <v>98</v>
      </c>
      <c r="P59" s="516"/>
      <c r="Q59" s="516" t="s">
        <v>98</v>
      </c>
      <c r="R59" s="516"/>
      <c r="S59" s="516" t="s">
        <v>98</v>
      </c>
      <c r="T59" s="516"/>
      <c r="U59" s="516" t="s">
        <v>98</v>
      </c>
      <c r="V59" s="516"/>
      <c r="W59" s="516" t="s">
        <v>98</v>
      </c>
      <c r="X59" s="516"/>
      <c r="Y59" s="516" t="s">
        <v>98</v>
      </c>
      <c r="Z59" s="516"/>
      <c r="AA59" s="516" t="s">
        <v>98</v>
      </c>
      <c r="AB59" s="516"/>
      <c r="AC59" s="469" t="s">
        <v>98</v>
      </c>
      <c r="AD59" s="469"/>
      <c r="AE59" s="469" t="s">
        <v>98</v>
      </c>
      <c r="AF59" s="469"/>
      <c r="AG59" s="469" t="s">
        <v>98</v>
      </c>
      <c r="AH59" s="469"/>
      <c r="AI59" s="469" t="s">
        <v>98</v>
      </c>
      <c r="AJ59" s="469"/>
      <c r="AK59" s="469" t="s">
        <v>98</v>
      </c>
      <c r="AL59" s="469"/>
      <c r="AM59" s="469" t="s">
        <v>98</v>
      </c>
      <c r="AN59" s="469"/>
      <c r="AO59" s="469" t="s">
        <v>98</v>
      </c>
      <c r="AP59" s="469"/>
      <c r="AQ59" s="469" t="s">
        <v>98</v>
      </c>
      <c r="AR59" s="469"/>
      <c r="AS59" s="469" t="s">
        <v>98</v>
      </c>
      <c r="AT59" s="469"/>
      <c r="AU59" s="469" t="s">
        <v>44</v>
      </c>
      <c r="AV59" s="474"/>
      <c r="AW59" s="464"/>
    </row>
    <row r="60" spans="1:58" x14ac:dyDescent="0.35">
      <c r="A60" s="513"/>
      <c r="B60" s="514"/>
      <c r="C60" s="438"/>
      <c r="D60" s="438"/>
      <c r="E60" s="515"/>
      <c r="F60" s="704" t="s">
        <v>44</v>
      </c>
      <c r="G60" s="870" t="s">
        <v>44</v>
      </c>
      <c r="H60" s="871"/>
      <c r="I60" s="475" t="s">
        <v>100</v>
      </c>
      <c r="J60" s="714" t="s">
        <v>44</v>
      </c>
      <c r="K60" s="475" t="s">
        <v>101</v>
      </c>
      <c r="L60" s="475" t="s">
        <v>381</v>
      </c>
      <c r="M60" s="475" t="s">
        <v>101</v>
      </c>
      <c r="N60" s="475" t="s">
        <v>381</v>
      </c>
      <c r="O60" s="475" t="s">
        <v>101</v>
      </c>
      <c r="P60" s="475" t="s">
        <v>381</v>
      </c>
      <c r="Q60" s="475" t="s">
        <v>101</v>
      </c>
      <c r="R60" s="475" t="s">
        <v>381</v>
      </c>
      <c r="S60" s="475" t="s">
        <v>101</v>
      </c>
      <c r="T60" s="475" t="s">
        <v>381</v>
      </c>
      <c r="U60" s="475" t="s">
        <v>101</v>
      </c>
      <c r="V60" s="475" t="s">
        <v>381</v>
      </c>
      <c r="W60" s="475" t="s">
        <v>101</v>
      </c>
      <c r="X60" s="475" t="s">
        <v>381</v>
      </c>
      <c r="Y60" s="475" t="s">
        <v>101</v>
      </c>
      <c r="Z60" s="475" t="s">
        <v>381</v>
      </c>
      <c r="AA60" s="475" t="s">
        <v>101</v>
      </c>
      <c r="AB60" s="475" t="s">
        <v>381</v>
      </c>
      <c r="AC60" s="704" t="s">
        <v>101</v>
      </c>
      <c r="AD60" s="704" t="s">
        <v>381</v>
      </c>
      <c r="AE60" s="704" t="s">
        <v>101</v>
      </c>
      <c r="AF60" s="704" t="s">
        <v>381</v>
      </c>
      <c r="AG60" s="704" t="s">
        <v>101</v>
      </c>
      <c r="AH60" s="704" t="s">
        <v>381</v>
      </c>
      <c r="AI60" s="704" t="s">
        <v>101</v>
      </c>
      <c r="AJ60" s="704" t="s">
        <v>381</v>
      </c>
      <c r="AK60" s="704" t="s">
        <v>101</v>
      </c>
      <c r="AL60" s="704" t="s">
        <v>381</v>
      </c>
      <c r="AM60" s="704" t="s">
        <v>101</v>
      </c>
      <c r="AN60" s="704" t="s">
        <v>381</v>
      </c>
      <c r="AO60" s="704" t="s">
        <v>101</v>
      </c>
      <c r="AP60" s="704" t="s">
        <v>381</v>
      </c>
      <c r="AQ60" s="704" t="s">
        <v>101</v>
      </c>
      <c r="AR60" s="704" t="s">
        <v>381</v>
      </c>
      <c r="AS60" s="704" t="s">
        <v>101</v>
      </c>
      <c r="AT60" s="704" t="s">
        <v>381</v>
      </c>
      <c r="AU60" s="704" t="s">
        <v>103</v>
      </c>
      <c r="AV60" s="474" t="s">
        <v>474</v>
      </c>
      <c r="AW60" s="477" t="s">
        <v>104</v>
      </c>
    </row>
    <row r="61" spans="1:58" x14ac:dyDescent="0.35">
      <c r="A61" s="517"/>
      <c r="B61" s="518"/>
      <c r="C61" s="438"/>
      <c r="D61" s="438"/>
      <c r="E61" s="515"/>
      <c r="F61" s="469" t="s">
        <v>59</v>
      </c>
      <c r="G61" s="870" t="s">
        <v>98</v>
      </c>
      <c r="H61" s="871"/>
      <c r="I61" s="519" t="s">
        <v>98</v>
      </c>
      <c r="J61" s="714" t="s">
        <v>466</v>
      </c>
      <c r="K61" s="519" t="s">
        <v>105</v>
      </c>
      <c r="L61" s="475" t="s">
        <v>107</v>
      </c>
      <c r="M61" s="519" t="s">
        <v>105</v>
      </c>
      <c r="N61" s="519" t="s">
        <v>107</v>
      </c>
      <c r="O61" s="519" t="s">
        <v>105</v>
      </c>
      <c r="P61" s="519" t="s">
        <v>107</v>
      </c>
      <c r="Q61" s="519" t="s">
        <v>105</v>
      </c>
      <c r="R61" s="519" t="s">
        <v>107</v>
      </c>
      <c r="S61" s="519" t="s">
        <v>105</v>
      </c>
      <c r="T61" s="519" t="s">
        <v>107</v>
      </c>
      <c r="U61" s="519" t="s">
        <v>105</v>
      </c>
      <c r="V61" s="519" t="s">
        <v>107</v>
      </c>
      <c r="W61" s="519" t="s">
        <v>105</v>
      </c>
      <c r="X61" s="519" t="s">
        <v>107</v>
      </c>
      <c r="Y61" s="519" t="s">
        <v>105</v>
      </c>
      <c r="Z61" s="519" t="s">
        <v>107</v>
      </c>
      <c r="AA61" s="519" t="s">
        <v>105</v>
      </c>
      <c r="AB61" s="519" t="s">
        <v>107</v>
      </c>
      <c r="AC61" s="469" t="s">
        <v>105</v>
      </c>
      <c r="AD61" s="469" t="s">
        <v>107</v>
      </c>
      <c r="AE61" s="469" t="s">
        <v>105</v>
      </c>
      <c r="AF61" s="469" t="s">
        <v>107</v>
      </c>
      <c r="AG61" s="469" t="s">
        <v>105</v>
      </c>
      <c r="AH61" s="469" t="s">
        <v>107</v>
      </c>
      <c r="AI61" s="469" t="s">
        <v>105</v>
      </c>
      <c r="AJ61" s="469" t="s">
        <v>107</v>
      </c>
      <c r="AK61" s="469" t="s">
        <v>105</v>
      </c>
      <c r="AL61" s="469" t="s">
        <v>107</v>
      </c>
      <c r="AM61" s="469" t="s">
        <v>105</v>
      </c>
      <c r="AN61" s="469" t="s">
        <v>107</v>
      </c>
      <c r="AO61" s="469" t="s">
        <v>105</v>
      </c>
      <c r="AP61" s="469" t="s">
        <v>107</v>
      </c>
      <c r="AQ61" s="469" t="s">
        <v>105</v>
      </c>
      <c r="AR61" s="469" t="s">
        <v>107</v>
      </c>
      <c r="AS61" s="469" t="s">
        <v>105</v>
      </c>
      <c r="AT61" s="469" t="s">
        <v>107</v>
      </c>
      <c r="AU61" s="469" t="s">
        <v>53</v>
      </c>
      <c r="AV61" s="704" t="s">
        <v>475</v>
      </c>
      <c r="AW61" s="704"/>
    </row>
    <row r="62" spans="1:58" ht="21" thickBot="1" x14ac:dyDescent="0.4">
      <c r="A62" s="872" t="s">
        <v>106</v>
      </c>
      <c r="B62" s="873"/>
      <c r="C62" s="873"/>
      <c r="D62" s="873"/>
      <c r="E62" s="874"/>
      <c r="F62" s="469" t="s">
        <v>107</v>
      </c>
      <c r="G62" s="875" t="s">
        <v>108</v>
      </c>
      <c r="H62" s="876"/>
      <c r="I62" s="519" t="s">
        <v>108</v>
      </c>
      <c r="J62" s="519" t="s">
        <v>107</v>
      </c>
      <c r="K62" s="519" t="s">
        <v>109</v>
      </c>
      <c r="L62" s="519" t="s">
        <v>121</v>
      </c>
      <c r="M62" s="519" t="s">
        <v>109</v>
      </c>
      <c r="N62" s="519" t="s">
        <v>121</v>
      </c>
      <c r="O62" s="519" t="s">
        <v>109</v>
      </c>
      <c r="P62" s="519" t="s">
        <v>121</v>
      </c>
      <c r="Q62" s="519" t="s">
        <v>109</v>
      </c>
      <c r="R62" s="519" t="s">
        <v>121</v>
      </c>
      <c r="S62" s="519" t="s">
        <v>109</v>
      </c>
      <c r="T62" s="519" t="s">
        <v>121</v>
      </c>
      <c r="U62" s="519" t="s">
        <v>109</v>
      </c>
      <c r="V62" s="519" t="s">
        <v>121</v>
      </c>
      <c r="W62" s="519" t="s">
        <v>109</v>
      </c>
      <c r="X62" s="519" t="s">
        <v>121</v>
      </c>
      <c r="Y62" s="519" t="s">
        <v>109</v>
      </c>
      <c r="Z62" s="519" t="s">
        <v>121</v>
      </c>
      <c r="AA62" s="519" t="s">
        <v>109</v>
      </c>
      <c r="AB62" s="519" t="s">
        <v>121</v>
      </c>
      <c r="AC62" s="519" t="s">
        <v>109</v>
      </c>
      <c r="AD62" s="519" t="s">
        <v>121</v>
      </c>
      <c r="AE62" s="519" t="s">
        <v>109</v>
      </c>
      <c r="AF62" s="519" t="s">
        <v>121</v>
      </c>
      <c r="AG62" s="519" t="s">
        <v>109</v>
      </c>
      <c r="AH62" s="519" t="s">
        <v>121</v>
      </c>
      <c r="AI62" s="519" t="s">
        <v>109</v>
      </c>
      <c r="AJ62" s="519" t="s">
        <v>121</v>
      </c>
      <c r="AK62" s="519" t="s">
        <v>109</v>
      </c>
      <c r="AL62" s="519" t="s">
        <v>121</v>
      </c>
      <c r="AM62" s="519" t="s">
        <v>109</v>
      </c>
      <c r="AN62" s="519" t="s">
        <v>121</v>
      </c>
      <c r="AO62" s="519" t="s">
        <v>109</v>
      </c>
      <c r="AP62" s="519" t="s">
        <v>121</v>
      </c>
      <c r="AQ62" s="519" t="s">
        <v>109</v>
      </c>
      <c r="AR62" s="519" t="s">
        <v>121</v>
      </c>
      <c r="AS62" s="519" t="s">
        <v>109</v>
      </c>
      <c r="AT62" s="519" t="s">
        <v>121</v>
      </c>
      <c r="AU62" s="519" t="s">
        <v>62</v>
      </c>
      <c r="AV62" s="482"/>
      <c r="AW62" s="520" t="s">
        <v>72</v>
      </c>
    </row>
    <row r="63" spans="1:58" ht="29.4" customHeight="1" thickTop="1" x14ac:dyDescent="0.35">
      <c r="A63" s="865"/>
      <c r="B63" s="866"/>
      <c r="C63" s="866"/>
      <c r="D63" s="866"/>
      <c r="E63" s="867"/>
      <c r="F63" s="521"/>
      <c r="G63" s="868"/>
      <c r="H63" s="869"/>
      <c r="I63" s="698">
        <f>IF(G63=0,0,F63/G63)</f>
        <v>0</v>
      </c>
      <c r="J63" s="522">
        <f>G63*I63</f>
        <v>0</v>
      </c>
      <c r="K63" s="523"/>
      <c r="L63" s="522">
        <f>$I63*K63</f>
        <v>0</v>
      </c>
      <c r="M63" s="523"/>
      <c r="N63" s="522">
        <f>$I63*M63</f>
        <v>0</v>
      </c>
      <c r="O63" s="523"/>
      <c r="P63" s="522">
        <f>$I63*O63</f>
        <v>0</v>
      </c>
      <c r="Q63" s="523"/>
      <c r="R63" s="522">
        <f>$I63*Q63</f>
        <v>0</v>
      </c>
      <c r="S63" s="523"/>
      <c r="T63" s="522">
        <f>$I63*S63</f>
        <v>0</v>
      </c>
      <c r="U63" s="523"/>
      <c r="V63" s="522">
        <f>$I63*U63</f>
        <v>0</v>
      </c>
      <c r="W63" s="523"/>
      <c r="X63" s="522">
        <f>$I63*W63</f>
        <v>0</v>
      </c>
      <c r="Y63" s="523"/>
      <c r="Z63" s="522">
        <f>$I63*Y63</f>
        <v>0</v>
      </c>
      <c r="AA63" s="523"/>
      <c r="AB63" s="522">
        <f>$I63*AA63</f>
        <v>0</v>
      </c>
      <c r="AC63" s="523"/>
      <c r="AD63" s="522">
        <f>$I63*AC63</f>
        <v>0</v>
      </c>
      <c r="AE63" s="523"/>
      <c r="AF63" s="522">
        <f>$I63*AE63</f>
        <v>0</v>
      </c>
      <c r="AG63" s="523"/>
      <c r="AH63" s="522">
        <f>$I63*AG63</f>
        <v>0</v>
      </c>
      <c r="AI63" s="523"/>
      <c r="AJ63" s="522">
        <f>$I63*AI63</f>
        <v>0</v>
      </c>
      <c r="AK63" s="523"/>
      <c r="AL63" s="522">
        <f>$I63*AK63</f>
        <v>0</v>
      </c>
      <c r="AM63" s="523"/>
      <c r="AN63" s="522">
        <f>$I63*AM63</f>
        <v>0</v>
      </c>
      <c r="AO63" s="523"/>
      <c r="AP63" s="522">
        <f>$I63*AO63</f>
        <v>0</v>
      </c>
      <c r="AQ63" s="523"/>
      <c r="AR63" s="522">
        <f>$I63*AQ63</f>
        <v>0</v>
      </c>
      <c r="AS63" s="523">
        <f>AC63+AE63+AG63+AI63+AK63+AM63+AO63+AQ63</f>
        <v>0</v>
      </c>
      <c r="AT63" s="522">
        <f>AD63+AF63+AH63+AJ63+AL63+AN63+AP63+AR63</f>
        <v>0</v>
      </c>
      <c r="AU63" s="522">
        <f>K63+M63+O63+Q63+S63+U63+W63+Y63+AA63+AS63</f>
        <v>0</v>
      </c>
      <c r="AV63" s="524" t="str">
        <f>IF(J63-SUM(L63+N63+P63+R63+T63+V63+X63+Z63+AB63+AT63)&lt;=1,"Ok","Not Equal")</f>
        <v>Ok</v>
      </c>
      <c r="AW63" s="522">
        <f>J63-AV63</f>
        <v>0</v>
      </c>
    </row>
    <row r="64" spans="1:58" ht="29.4" customHeight="1" x14ac:dyDescent="0.35">
      <c r="A64" s="865"/>
      <c r="B64" s="866"/>
      <c r="C64" s="866"/>
      <c r="D64" s="866"/>
      <c r="E64" s="867"/>
      <c r="F64" s="521"/>
      <c r="G64" s="868"/>
      <c r="H64" s="869"/>
      <c r="I64" s="698">
        <f t="shared" ref="I64:I68" si="200">IF(G64=0,0,F64/G64)</f>
        <v>0</v>
      </c>
      <c r="J64" s="522">
        <f t="shared" ref="J64:J68" si="201">G64*I64</f>
        <v>0</v>
      </c>
      <c r="K64" s="523"/>
      <c r="L64" s="522">
        <f t="shared" ref="L64:L68" si="202">$I64*K64</f>
        <v>0</v>
      </c>
      <c r="M64" s="523"/>
      <c r="N64" s="522">
        <f t="shared" ref="N64:P64" si="203">$I64*M64</f>
        <v>0</v>
      </c>
      <c r="O64" s="523"/>
      <c r="P64" s="522">
        <f t="shared" si="203"/>
        <v>0</v>
      </c>
      <c r="Q64" s="523"/>
      <c r="R64" s="522">
        <f t="shared" ref="R64" si="204">$I64*Q64</f>
        <v>0</v>
      </c>
      <c r="S64" s="523"/>
      <c r="T64" s="522">
        <f t="shared" ref="T64" si="205">$I64*S64</f>
        <v>0</v>
      </c>
      <c r="U64" s="523"/>
      <c r="V64" s="522">
        <f t="shared" ref="V64" si="206">$I64*U64</f>
        <v>0</v>
      </c>
      <c r="W64" s="523"/>
      <c r="X64" s="522">
        <f t="shared" ref="X64" si="207">$I64*W64</f>
        <v>0</v>
      </c>
      <c r="Y64" s="523"/>
      <c r="Z64" s="522">
        <f t="shared" ref="Z64" si="208">$I64*Y64</f>
        <v>0</v>
      </c>
      <c r="AA64" s="523"/>
      <c r="AB64" s="522">
        <f t="shared" ref="AB64" si="209">$I64*AA64</f>
        <v>0</v>
      </c>
      <c r="AC64" s="523"/>
      <c r="AD64" s="522">
        <f t="shared" ref="AD64" si="210">$I64*AC64</f>
        <v>0</v>
      </c>
      <c r="AE64" s="523"/>
      <c r="AF64" s="522">
        <f t="shared" ref="AF64" si="211">$I64*AE64</f>
        <v>0</v>
      </c>
      <c r="AG64" s="523"/>
      <c r="AH64" s="522">
        <f t="shared" ref="AH64" si="212">$I64*AG64</f>
        <v>0</v>
      </c>
      <c r="AI64" s="523"/>
      <c r="AJ64" s="522">
        <f t="shared" ref="AJ64" si="213">$I64*AI64</f>
        <v>0</v>
      </c>
      <c r="AK64" s="523"/>
      <c r="AL64" s="522">
        <f t="shared" ref="AL64" si="214">$I64*AK64</f>
        <v>0</v>
      </c>
      <c r="AM64" s="523"/>
      <c r="AN64" s="522">
        <f t="shared" ref="AN64" si="215">$I64*AM64</f>
        <v>0</v>
      </c>
      <c r="AO64" s="523"/>
      <c r="AP64" s="522">
        <f t="shared" ref="AP64" si="216">$I64*AO64</f>
        <v>0</v>
      </c>
      <c r="AQ64" s="523"/>
      <c r="AR64" s="522">
        <f t="shared" ref="AR64" si="217">$I64*AQ64</f>
        <v>0</v>
      </c>
      <c r="AS64" s="523">
        <f t="shared" ref="AS64:AS68" si="218">AC64+AE64+AG64</f>
        <v>0</v>
      </c>
      <c r="AT64" s="522">
        <f t="shared" ref="AT64:AT68" si="219">AD64+AF64+AH64+AJ64+AL64+AN64+AP64+AR64</f>
        <v>0</v>
      </c>
      <c r="AU64" s="522">
        <f t="shared" ref="AU64:AU68" si="220">K64+M64+O64+Q64+S64+U64+W64+Y64+AA64+AS64</f>
        <v>0</v>
      </c>
      <c r="AV64" s="524" t="str">
        <f t="shared" ref="AV64:AV68" si="221">IF(J64-SUM(L64+N64+P64+R64+T64+V64+X64+Z64+AB64+AT64)&lt;=1,"Ok","Not Equal")</f>
        <v>Ok</v>
      </c>
      <c r="AW64" s="522">
        <f>K64-L64</f>
        <v>0</v>
      </c>
    </row>
    <row r="65" spans="1:58" ht="29.4" customHeight="1" x14ac:dyDescent="0.35">
      <c r="A65" s="865"/>
      <c r="B65" s="866"/>
      <c r="C65" s="866"/>
      <c r="D65" s="866"/>
      <c r="E65" s="867"/>
      <c r="F65" s="521"/>
      <c r="G65" s="868"/>
      <c r="H65" s="869"/>
      <c r="I65" s="698">
        <f t="shared" si="200"/>
        <v>0</v>
      </c>
      <c r="J65" s="522">
        <f t="shared" si="201"/>
        <v>0</v>
      </c>
      <c r="K65" s="523"/>
      <c r="L65" s="522">
        <f t="shared" si="202"/>
        <v>0</v>
      </c>
      <c r="M65" s="523"/>
      <c r="N65" s="522">
        <f t="shared" ref="N65:P65" si="222">$I65*M65</f>
        <v>0</v>
      </c>
      <c r="O65" s="523"/>
      <c r="P65" s="522">
        <f t="shared" si="222"/>
        <v>0</v>
      </c>
      <c r="Q65" s="523"/>
      <c r="R65" s="522">
        <f t="shared" ref="R65" si="223">$I65*Q65</f>
        <v>0</v>
      </c>
      <c r="S65" s="523"/>
      <c r="T65" s="522">
        <f t="shared" ref="T65" si="224">$I65*S65</f>
        <v>0</v>
      </c>
      <c r="U65" s="523"/>
      <c r="V65" s="522">
        <f t="shared" ref="V65" si="225">$I65*U65</f>
        <v>0</v>
      </c>
      <c r="W65" s="523"/>
      <c r="X65" s="522">
        <f t="shared" ref="X65" si="226">$I65*W65</f>
        <v>0</v>
      </c>
      <c r="Y65" s="523"/>
      <c r="Z65" s="522">
        <f t="shared" ref="Z65" si="227">$I65*Y65</f>
        <v>0</v>
      </c>
      <c r="AA65" s="523"/>
      <c r="AB65" s="522">
        <f t="shared" ref="AB65" si="228">$I65*AA65</f>
        <v>0</v>
      </c>
      <c r="AC65" s="523"/>
      <c r="AD65" s="522">
        <f t="shared" ref="AD65" si="229">$I65*AC65</f>
        <v>0</v>
      </c>
      <c r="AE65" s="523"/>
      <c r="AF65" s="522">
        <f t="shared" ref="AF65" si="230">$I65*AE65</f>
        <v>0</v>
      </c>
      <c r="AG65" s="523"/>
      <c r="AH65" s="522">
        <f t="shared" ref="AH65" si="231">$I65*AG65</f>
        <v>0</v>
      </c>
      <c r="AI65" s="523"/>
      <c r="AJ65" s="522">
        <f t="shared" ref="AJ65" si="232">$I65*AI65</f>
        <v>0</v>
      </c>
      <c r="AK65" s="523"/>
      <c r="AL65" s="522">
        <f t="shared" ref="AL65" si="233">$I65*AK65</f>
        <v>0</v>
      </c>
      <c r="AM65" s="523"/>
      <c r="AN65" s="522">
        <f t="shared" ref="AN65" si="234">$I65*AM65</f>
        <v>0</v>
      </c>
      <c r="AO65" s="523"/>
      <c r="AP65" s="522">
        <f t="shared" ref="AP65" si="235">$I65*AO65</f>
        <v>0</v>
      </c>
      <c r="AQ65" s="523"/>
      <c r="AR65" s="522">
        <f t="shared" ref="AR65" si="236">$I65*AQ65</f>
        <v>0</v>
      </c>
      <c r="AS65" s="523">
        <f t="shared" si="218"/>
        <v>0</v>
      </c>
      <c r="AT65" s="522">
        <f t="shared" si="219"/>
        <v>0</v>
      </c>
      <c r="AU65" s="522">
        <f t="shared" si="220"/>
        <v>0</v>
      </c>
      <c r="AV65" s="524" t="str">
        <f t="shared" si="221"/>
        <v>Ok</v>
      </c>
      <c r="AW65" s="522">
        <f>K65-L65</f>
        <v>0</v>
      </c>
    </row>
    <row r="66" spans="1:58" ht="29.4" customHeight="1" x14ac:dyDescent="0.35">
      <c r="A66" s="865"/>
      <c r="B66" s="866"/>
      <c r="C66" s="866"/>
      <c r="D66" s="866"/>
      <c r="E66" s="867"/>
      <c r="F66" s="521"/>
      <c r="G66" s="868"/>
      <c r="H66" s="869"/>
      <c r="I66" s="698">
        <f t="shared" si="200"/>
        <v>0</v>
      </c>
      <c r="J66" s="522">
        <f t="shared" si="201"/>
        <v>0</v>
      </c>
      <c r="K66" s="523"/>
      <c r="L66" s="522">
        <f t="shared" si="202"/>
        <v>0</v>
      </c>
      <c r="M66" s="523"/>
      <c r="N66" s="522">
        <f t="shared" ref="N66:P66" si="237">$I66*M66</f>
        <v>0</v>
      </c>
      <c r="O66" s="523"/>
      <c r="P66" s="522">
        <f t="shared" si="237"/>
        <v>0</v>
      </c>
      <c r="Q66" s="523"/>
      <c r="R66" s="522">
        <f t="shared" ref="R66" si="238">$I66*Q66</f>
        <v>0</v>
      </c>
      <c r="S66" s="523"/>
      <c r="T66" s="522">
        <f t="shared" ref="T66" si="239">$I66*S66</f>
        <v>0</v>
      </c>
      <c r="U66" s="523"/>
      <c r="V66" s="522">
        <f t="shared" ref="V66" si="240">$I66*U66</f>
        <v>0</v>
      </c>
      <c r="W66" s="523"/>
      <c r="X66" s="522">
        <f t="shared" ref="X66" si="241">$I66*W66</f>
        <v>0</v>
      </c>
      <c r="Y66" s="523"/>
      <c r="Z66" s="522">
        <f t="shared" ref="Z66" si="242">$I66*Y66</f>
        <v>0</v>
      </c>
      <c r="AA66" s="523"/>
      <c r="AB66" s="522">
        <f t="shared" ref="AB66" si="243">$I66*AA66</f>
        <v>0</v>
      </c>
      <c r="AC66" s="523"/>
      <c r="AD66" s="522">
        <f t="shared" ref="AD66" si="244">$I66*AC66</f>
        <v>0</v>
      </c>
      <c r="AE66" s="523"/>
      <c r="AF66" s="522">
        <f t="shared" ref="AF66" si="245">$I66*AE66</f>
        <v>0</v>
      </c>
      <c r="AG66" s="523"/>
      <c r="AH66" s="522">
        <f t="shared" ref="AH66" si="246">$I66*AG66</f>
        <v>0</v>
      </c>
      <c r="AI66" s="523"/>
      <c r="AJ66" s="522">
        <f t="shared" ref="AJ66" si="247">$I66*AI66</f>
        <v>0</v>
      </c>
      <c r="AK66" s="523"/>
      <c r="AL66" s="522">
        <f t="shared" ref="AL66" si="248">$I66*AK66</f>
        <v>0</v>
      </c>
      <c r="AM66" s="523"/>
      <c r="AN66" s="522">
        <f t="shared" ref="AN66" si="249">$I66*AM66</f>
        <v>0</v>
      </c>
      <c r="AO66" s="523"/>
      <c r="AP66" s="522">
        <f t="shared" ref="AP66" si="250">$I66*AO66</f>
        <v>0</v>
      </c>
      <c r="AQ66" s="523"/>
      <c r="AR66" s="522">
        <f t="shared" ref="AR66" si="251">$I66*AQ66</f>
        <v>0</v>
      </c>
      <c r="AS66" s="523">
        <f t="shared" si="218"/>
        <v>0</v>
      </c>
      <c r="AT66" s="522">
        <f t="shared" si="219"/>
        <v>0</v>
      </c>
      <c r="AU66" s="522">
        <f t="shared" si="220"/>
        <v>0</v>
      </c>
      <c r="AV66" s="524" t="str">
        <f t="shared" si="221"/>
        <v>Ok</v>
      </c>
      <c r="AW66" s="522">
        <f>K66-L66</f>
        <v>0</v>
      </c>
    </row>
    <row r="67" spans="1:58" ht="29.4" customHeight="1" x14ac:dyDescent="0.35">
      <c r="A67" s="865"/>
      <c r="B67" s="866"/>
      <c r="C67" s="866"/>
      <c r="D67" s="866"/>
      <c r="E67" s="867"/>
      <c r="F67" s="521"/>
      <c r="G67" s="868"/>
      <c r="H67" s="869"/>
      <c r="I67" s="698">
        <f t="shared" si="200"/>
        <v>0</v>
      </c>
      <c r="J67" s="522">
        <f t="shared" si="201"/>
        <v>0</v>
      </c>
      <c r="K67" s="523"/>
      <c r="L67" s="522">
        <f t="shared" si="202"/>
        <v>0</v>
      </c>
      <c r="M67" s="523"/>
      <c r="N67" s="522">
        <f t="shared" ref="N67:P67" si="252">$I67*M67</f>
        <v>0</v>
      </c>
      <c r="O67" s="523"/>
      <c r="P67" s="522">
        <f t="shared" si="252"/>
        <v>0</v>
      </c>
      <c r="Q67" s="523"/>
      <c r="R67" s="522">
        <f t="shared" ref="R67" si="253">$I67*Q67</f>
        <v>0</v>
      </c>
      <c r="S67" s="523"/>
      <c r="T67" s="522">
        <f t="shared" ref="T67" si="254">$I67*S67</f>
        <v>0</v>
      </c>
      <c r="U67" s="523"/>
      <c r="V67" s="522">
        <f t="shared" ref="V67" si="255">$I67*U67</f>
        <v>0</v>
      </c>
      <c r="W67" s="523"/>
      <c r="X67" s="522">
        <f t="shared" ref="X67" si="256">$I67*W67</f>
        <v>0</v>
      </c>
      <c r="Y67" s="523"/>
      <c r="Z67" s="522">
        <f t="shared" ref="Z67" si="257">$I67*Y67</f>
        <v>0</v>
      </c>
      <c r="AA67" s="523"/>
      <c r="AB67" s="522">
        <f t="shared" ref="AB67" si="258">$I67*AA67</f>
        <v>0</v>
      </c>
      <c r="AC67" s="523"/>
      <c r="AD67" s="522">
        <f t="shared" ref="AD67" si="259">$I67*AC67</f>
        <v>0</v>
      </c>
      <c r="AE67" s="523"/>
      <c r="AF67" s="522">
        <f t="shared" ref="AF67" si="260">$I67*AE67</f>
        <v>0</v>
      </c>
      <c r="AG67" s="523"/>
      <c r="AH67" s="522">
        <f t="shared" ref="AH67" si="261">$I67*AG67</f>
        <v>0</v>
      </c>
      <c r="AI67" s="523"/>
      <c r="AJ67" s="522">
        <f t="shared" ref="AJ67" si="262">$I67*AI67</f>
        <v>0</v>
      </c>
      <c r="AK67" s="523"/>
      <c r="AL67" s="522">
        <f t="shared" ref="AL67" si="263">$I67*AK67</f>
        <v>0</v>
      </c>
      <c r="AM67" s="523"/>
      <c r="AN67" s="522">
        <f t="shared" ref="AN67" si="264">$I67*AM67</f>
        <v>0</v>
      </c>
      <c r="AO67" s="523"/>
      <c r="AP67" s="522">
        <f t="shared" ref="AP67" si="265">$I67*AO67</f>
        <v>0</v>
      </c>
      <c r="AQ67" s="523"/>
      <c r="AR67" s="522">
        <f t="shared" ref="AR67" si="266">$I67*AQ67</f>
        <v>0</v>
      </c>
      <c r="AS67" s="523">
        <f t="shared" si="218"/>
        <v>0</v>
      </c>
      <c r="AT67" s="522">
        <f>AD67+AF67+AH67+AJ67+AL67+AN67+AP67+AR67</f>
        <v>0</v>
      </c>
      <c r="AU67" s="522">
        <f>K67+M67+O67+Q67+S67+U67+W67+Y67+AA67+AS67</f>
        <v>0</v>
      </c>
      <c r="AV67" s="524" t="str">
        <f>IF(J67-SUM(L67+N67+P67+R67+T67+V67+X67+Z67+AB67+AT67)&lt;=1,"Ok","Not Equal")</f>
        <v>Ok</v>
      </c>
      <c r="AW67" s="522">
        <f>K67-L67</f>
        <v>0</v>
      </c>
    </row>
    <row r="68" spans="1:58" ht="29.4" customHeight="1" x14ac:dyDescent="0.35">
      <c r="A68" s="865"/>
      <c r="B68" s="866"/>
      <c r="C68" s="866"/>
      <c r="D68" s="866"/>
      <c r="E68" s="867"/>
      <c r="F68" s="521"/>
      <c r="G68" s="868"/>
      <c r="H68" s="869"/>
      <c r="I68" s="698">
        <f t="shared" si="200"/>
        <v>0</v>
      </c>
      <c r="J68" s="522">
        <f t="shared" si="201"/>
        <v>0</v>
      </c>
      <c r="K68" s="523"/>
      <c r="L68" s="522">
        <f t="shared" si="202"/>
        <v>0</v>
      </c>
      <c r="M68" s="523"/>
      <c r="N68" s="522">
        <f t="shared" ref="N68:P68" si="267">$I68*M68</f>
        <v>0</v>
      </c>
      <c r="O68" s="523"/>
      <c r="P68" s="522">
        <f t="shared" si="267"/>
        <v>0</v>
      </c>
      <c r="Q68" s="523"/>
      <c r="R68" s="522">
        <f t="shared" ref="R68" si="268">$I68*Q68</f>
        <v>0</v>
      </c>
      <c r="S68" s="523"/>
      <c r="T68" s="522">
        <f t="shared" ref="T68" si="269">$I68*S68</f>
        <v>0</v>
      </c>
      <c r="U68" s="523"/>
      <c r="V68" s="522">
        <f t="shared" ref="V68" si="270">$I68*U68</f>
        <v>0</v>
      </c>
      <c r="W68" s="523"/>
      <c r="X68" s="522">
        <f t="shared" ref="X68" si="271">$I68*W68</f>
        <v>0</v>
      </c>
      <c r="Y68" s="523"/>
      <c r="Z68" s="522">
        <f t="shared" ref="Z68" si="272">$I68*Y68</f>
        <v>0</v>
      </c>
      <c r="AA68" s="523"/>
      <c r="AB68" s="522">
        <f t="shared" ref="AB68" si="273">$I68*AA68</f>
        <v>0</v>
      </c>
      <c r="AC68" s="523"/>
      <c r="AD68" s="522">
        <f t="shared" ref="AD68" si="274">$I68*AC68</f>
        <v>0</v>
      </c>
      <c r="AE68" s="523"/>
      <c r="AF68" s="522">
        <f t="shared" ref="AF68" si="275">$I68*AE68</f>
        <v>0</v>
      </c>
      <c r="AG68" s="523"/>
      <c r="AH68" s="522">
        <f t="shared" ref="AH68" si="276">$I68*AG68</f>
        <v>0</v>
      </c>
      <c r="AI68" s="523"/>
      <c r="AJ68" s="522">
        <f t="shared" ref="AJ68" si="277">$I68*AI68</f>
        <v>0</v>
      </c>
      <c r="AK68" s="523"/>
      <c r="AL68" s="522">
        <f t="shared" ref="AL68" si="278">$I68*AK68</f>
        <v>0</v>
      </c>
      <c r="AM68" s="523"/>
      <c r="AN68" s="522">
        <f t="shared" ref="AN68" si="279">$I68*AM68</f>
        <v>0</v>
      </c>
      <c r="AO68" s="523"/>
      <c r="AP68" s="522">
        <f t="shared" ref="AP68" si="280">$I68*AO68</f>
        <v>0</v>
      </c>
      <c r="AQ68" s="523"/>
      <c r="AR68" s="522">
        <f t="shared" ref="AR68" si="281">$I68*AQ68</f>
        <v>0</v>
      </c>
      <c r="AS68" s="523">
        <f t="shared" si="218"/>
        <v>0</v>
      </c>
      <c r="AT68" s="522">
        <f t="shared" si="219"/>
        <v>0</v>
      </c>
      <c r="AU68" s="522">
        <f t="shared" si="220"/>
        <v>0</v>
      </c>
      <c r="AV68" s="524" t="str">
        <f t="shared" si="221"/>
        <v>Ok</v>
      </c>
      <c r="AW68" s="522">
        <f>K68-L68</f>
        <v>0</v>
      </c>
    </row>
    <row r="69" spans="1:58" ht="29.4" customHeight="1" x14ac:dyDescent="0.35">
      <c r="A69" s="880" t="s">
        <v>111</v>
      </c>
      <c r="B69" s="881"/>
      <c r="C69" s="881"/>
      <c r="D69" s="881"/>
      <c r="E69" s="882"/>
      <c r="F69" s="521">
        <f>SUM(F63:F68)</f>
        <v>0</v>
      </c>
      <c r="G69" s="883"/>
      <c r="H69" s="884"/>
      <c r="I69" s="523"/>
      <c r="J69" s="523">
        <f t="shared" ref="J69" si="282">SUM(J63:J68)</f>
        <v>0</v>
      </c>
      <c r="K69" s="522"/>
      <c r="L69" s="522">
        <f>SUM(L63:L68)</f>
        <v>0</v>
      </c>
      <c r="M69" s="522"/>
      <c r="N69" s="522">
        <f t="shared" ref="N69:AH69" si="283">SUM(N63:N68)</f>
        <v>0</v>
      </c>
      <c r="O69" s="522"/>
      <c r="P69" s="522">
        <f t="shared" si="283"/>
        <v>0</v>
      </c>
      <c r="Q69" s="522"/>
      <c r="R69" s="522">
        <f t="shared" si="283"/>
        <v>0</v>
      </c>
      <c r="S69" s="522"/>
      <c r="T69" s="522">
        <f t="shared" ref="T69:V69" si="284">SUM(T63:T68)</f>
        <v>0</v>
      </c>
      <c r="U69" s="522"/>
      <c r="V69" s="522">
        <f t="shared" si="284"/>
        <v>0</v>
      </c>
      <c r="W69" s="522"/>
      <c r="X69" s="522">
        <f t="shared" ref="X69" si="285">SUM(X63:X68)</f>
        <v>0</v>
      </c>
      <c r="Y69" s="522"/>
      <c r="Z69" s="522">
        <f t="shared" ref="Z69" si="286">SUM(Z63:Z68)</f>
        <v>0</v>
      </c>
      <c r="AA69" s="522"/>
      <c r="AB69" s="522">
        <f t="shared" ref="AB69" si="287">SUM(AB63:AB68)</f>
        <v>0</v>
      </c>
      <c r="AC69" s="522"/>
      <c r="AD69" s="522">
        <f t="shared" si="283"/>
        <v>0</v>
      </c>
      <c r="AE69" s="522"/>
      <c r="AF69" s="522">
        <f t="shared" si="283"/>
        <v>0</v>
      </c>
      <c r="AG69" s="522"/>
      <c r="AH69" s="522">
        <f t="shared" si="283"/>
        <v>0</v>
      </c>
      <c r="AI69" s="522"/>
      <c r="AJ69" s="522">
        <f t="shared" ref="AJ69" si="288">SUM(AJ63:AJ68)</f>
        <v>0</v>
      </c>
      <c r="AK69" s="522"/>
      <c r="AL69" s="522">
        <f t="shared" ref="AL69" si="289">SUM(AL63:AL68)</f>
        <v>0</v>
      </c>
      <c r="AM69" s="522"/>
      <c r="AN69" s="522">
        <f t="shared" ref="AN69" si="290">SUM(AN63:AN68)</f>
        <v>0</v>
      </c>
      <c r="AO69" s="522"/>
      <c r="AP69" s="522">
        <f t="shared" ref="AP69" si="291">SUM(AP63:AP68)</f>
        <v>0</v>
      </c>
      <c r="AQ69" s="522"/>
      <c r="AR69" s="522">
        <f t="shared" ref="AR69" si="292">SUM(AR63:AR68)</f>
        <v>0</v>
      </c>
      <c r="AS69" s="522"/>
      <c r="AT69" s="522">
        <f>SUM(AT63:AT68)</f>
        <v>0</v>
      </c>
      <c r="AU69" s="522">
        <f>SUM(AU63:AU68)</f>
        <v>0</v>
      </c>
      <c r="AV69" s="522" t="str">
        <f>IF(J69-SUM(L69+N69+P69+R69+T69+V69+X69+Z69+AB69+AT69)&lt;=1,"Ok","Not Equal")</f>
        <v>Ok</v>
      </c>
      <c r="AW69" s="522">
        <f>SUM(AW63:AW68)</f>
        <v>0</v>
      </c>
    </row>
    <row r="70" spans="1:58" ht="9.75" customHeight="1" thickBot="1" x14ac:dyDescent="0.4">
      <c r="A70" s="525"/>
      <c r="B70" s="525"/>
      <c r="C70" s="525"/>
      <c r="D70" s="525"/>
      <c r="E70" s="525"/>
      <c r="F70" s="526"/>
      <c r="G70" s="527"/>
      <c r="H70" s="527"/>
      <c r="I70" s="528"/>
      <c r="J70" s="528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</row>
    <row r="71" spans="1:58" s="438" customFormat="1" ht="30" customHeight="1" thickBot="1" x14ac:dyDescent="0.55000000000000004">
      <c r="A71" s="530"/>
      <c r="C71" s="530"/>
      <c r="D71" s="530"/>
      <c r="E71" s="530"/>
      <c r="F71" s="530"/>
      <c r="AC71" s="830" t="s">
        <v>11</v>
      </c>
      <c r="AD71" s="831"/>
      <c r="AE71" s="831"/>
      <c r="AF71" s="831"/>
      <c r="AG71" s="831"/>
      <c r="AH71" s="831"/>
      <c r="AI71" s="831"/>
      <c r="AJ71" s="831"/>
      <c r="AK71" s="831"/>
      <c r="AL71" s="831"/>
      <c r="AM71" s="831"/>
      <c r="AN71" s="831"/>
      <c r="AO71" s="831"/>
      <c r="AP71" s="831"/>
      <c r="AQ71" s="831"/>
      <c r="AR71" s="831"/>
      <c r="AS71" s="831"/>
      <c r="AT71" s="832"/>
      <c r="BB71" s="510"/>
      <c r="BC71" s="510"/>
      <c r="BD71" s="510"/>
      <c r="BE71" s="510"/>
      <c r="BF71" s="510"/>
    </row>
    <row r="72" spans="1:58" s="438" customFormat="1" ht="24.6" x14ac:dyDescent="0.4">
      <c r="A72" s="531" t="s">
        <v>112</v>
      </c>
      <c r="B72" s="532"/>
      <c r="C72" s="532"/>
      <c r="D72" s="532"/>
      <c r="E72" s="530"/>
      <c r="F72" s="528"/>
      <c r="G72" s="528"/>
      <c r="H72" s="528"/>
      <c r="I72" s="528"/>
      <c r="J72" s="528"/>
      <c r="K72" s="793" t="str">
        <f>K12</f>
        <v>GPS</v>
      </c>
      <c r="L72" s="809"/>
      <c r="M72" s="793" t="str">
        <f t="shared" ref="M72:AT72" si="293">M12</f>
        <v>GR</v>
      </c>
      <c r="N72" s="809"/>
      <c r="O72" s="793" t="str">
        <f t="shared" ref="O72:AT72" si="294">O12</f>
        <v>CW</v>
      </c>
      <c r="P72" s="809"/>
      <c r="Q72" s="793" t="str">
        <f t="shared" ref="Q72:AT72" si="295">Q12</f>
        <v>SOW</v>
      </c>
      <c r="R72" s="809"/>
      <c r="S72" s="793" t="str">
        <f t="shared" ref="S72:AT72" si="296">S12</f>
        <v>SOW</v>
      </c>
      <c r="T72" s="809"/>
      <c r="U72" s="793" t="str">
        <f t="shared" ref="U72:AT72" si="297">U12</f>
        <v>SOW</v>
      </c>
      <c r="V72" s="809"/>
      <c r="W72" s="793" t="str">
        <f t="shared" ref="W72:AT72" si="298">W12</f>
        <v>SOW</v>
      </c>
      <c r="X72" s="809"/>
      <c r="Y72" s="793" t="str">
        <f t="shared" ref="Y72:AT72" si="299">Y12</f>
        <v>SOW</v>
      </c>
      <c r="Z72" s="809"/>
      <c r="AA72" s="793" t="str">
        <f t="shared" ref="AA72:AT72" si="300">AA12</f>
        <v>SOW</v>
      </c>
      <c r="AB72" s="809"/>
      <c r="AC72" s="793" t="str">
        <f t="shared" ref="AC72:AT72" si="301">AC12</f>
        <v>GPS</v>
      </c>
      <c r="AD72" s="809"/>
      <c r="AE72" s="793" t="str">
        <f t="shared" ref="AE72:AT72" si="302">AE12</f>
        <v>GR</v>
      </c>
      <c r="AF72" s="809"/>
      <c r="AG72" s="793" t="str">
        <f t="shared" ref="AG72:AT72" si="303">AG12</f>
        <v>CW</v>
      </c>
      <c r="AH72" s="809"/>
      <c r="AI72" s="793" t="str">
        <f t="shared" ref="AI72:AT72" si="304">AI12</f>
        <v>AB 109</v>
      </c>
      <c r="AJ72" s="809"/>
      <c r="AK72" s="793" t="str">
        <f t="shared" ref="AK72:AT72" si="305">AK12</f>
        <v>SOW</v>
      </c>
      <c r="AL72" s="809"/>
      <c r="AM72" s="793" t="str">
        <f t="shared" ref="AM72:AT72" si="306">AM12</f>
        <v>SOW</v>
      </c>
      <c r="AN72" s="809"/>
      <c r="AO72" s="793" t="str">
        <f t="shared" ref="AO72:AT72" si="307">AO12</f>
        <v>SOW</v>
      </c>
      <c r="AP72" s="809"/>
      <c r="AQ72" s="793" t="str">
        <f t="shared" ref="AQ72:AT72" si="308">AQ12</f>
        <v>SOW</v>
      </c>
      <c r="AR72" s="809"/>
      <c r="AS72" s="793" t="str">
        <f t="shared" ref="AS72:AT72" si="309">AS12</f>
        <v>CASC TOTAL</v>
      </c>
      <c r="AT72" s="809"/>
      <c r="AU72" s="457"/>
      <c r="AV72" s="528"/>
      <c r="AW72" s="528"/>
      <c r="BB72" s="510"/>
      <c r="BC72" s="510"/>
      <c r="BD72" s="510"/>
      <c r="BE72" s="510"/>
      <c r="BF72" s="510"/>
    </row>
    <row r="73" spans="1:58" ht="13.2" customHeight="1" x14ac:dyDescent="0.35">
      <c r="A73" s="846" t="s">
        <v>17</v>
      </c>
      <c r="B73" s="877"/>
      <c r="C73" s="459" t="s">
        <v>18</v>
      </c>
      <c r="D73" s="459" t="s">
        <v>19</v>
      </c>
      <c r="E73" s="25" t="s">
        <v>113</v>
      </c>
      <c r="F73" s="709" t="s">
        <v>20</v>
      </c>
      <c r="G73" s="533" t="s">
        <v>21</v>
      </c>
      <c r="H73" s="710" t="s">
        <v>22</v>
      </c>
      <c r="I73" s="710" t="s">
        <v>23</v>
      </c>
      <c r="J73" s="710" t="s">
        <v>24</v>
      </c>
      <c r="K73" s="710" t="s">
        <v>25</v>
      </c>
      <c r="L73" s="710" t="s">
        <v>26</v>
      </c>
      <c r="M73" s="534" t="s">
        <v>25</v>
      </c>
      <c r="N73" s="534" t="s">
        <v>26</v>
      </c>
      <c r="O73" s="534" t="s">
        <v>25</v>
      </c>
      <c r="P73" s="711" t="s">
        <v>26</v>
      </c>
      <c r="Q73" s="711" t="s">
        <v>27</v>
      </c>
      <c r="R73" s="711" t="s">
        <v>28</v>
      </c>
      <c r="S73" s="711" t="s">
        <v>29</v>
      </c>
      <c r="T73" s="711" t="s">
        <v>30</v>
      </c>
      <c r="U73" s="711" t="s">
        <v>31</v>
      </c>
      <c r="V73" s="711" t="s">
        <v>32</v>
      </c>
      <c r="W73" s="711" t="s">
        <v>33</v>
      </c>
      <c r="X73" s="711" t="s">
        <v>34</v>
      </c>
      <c r="Y73" s="711" t="s">
        <v>35</v>
      </c>
      <c r="Z73" s="711" t="s">
        <v>36</v>
      </c>
      <c r="AA73" s="711" t="s">
        <v>37</v>
      </c>
      <c r="AB73" s="711" t="s">
        <v>382</v>
      </c>
      <c r="AC73" s="460" t="s">
        <v>383</v>
      </c>
      <c r="AD73" s="460" t="s">
        <v>384</v>
      </c>
      <c r="AE73" s="460" t="s">
        <v>385</v>
      </c>
      <c r="AF73" s="460" t="s">
        <v>505</v>
      </c>
      <c r="AG73" s="460" t="s">
        <v>506</v>
      </c>
      <c r="AH73" s="460" t="s">
        <v>507</v>
      </c>
      <c r="AI73" s="460" t="s">
        <v>508</v>
      </c>
      <c r="AJ73" s="460" t="s">
        <v>509</v>
      </c>
      <c r="AK73" s="460" t="s">
        <v>510</v>
      </c>
      <c r="AL73" s="460" t="s">
        <v>511</v>
      </c>
      <c r="AM73" s="460" t="s">
        <v>512</v>
      </c>
      <c r="AN73" s="460" t="s">
        <v>513</v>
      </c>
      <c r="AO73" s="460" t="s">
        <v>514</v>
      </c>
      <c r="AP73" s="460" t="s">
        <v>515</v>
      </c>
      <c r="AQ73" s="460" t="s">
        <v>516</v>
      </c>
      <c r="AR73" s="460" t="s">
        <v>517</v>
      </c>
      <c r="AS73" s="460" t="s">
        <v>518</v>
      </c>
      <c r="AT73" s="460" t="s">
        <v>519</v>
      </c>
      <c r="AU73" s="711" t="s">
        <v>520</v>
      </c>
      <c r="AV73" s="711" t="s">
        <v>523</v>
      </c>
      <c r="AW73" s="711" t="s">
        <v>31</v>
      </c>
    </row>
    <row r="74" spans="1:58" ht="18" customHeight="1" x14ac:dyDescent="0.35">
      <c r="A74" s="535"/>
      <c r="B74" s="536"/>
      <c r="C74" s="537"/>
      <c r="D74" s="715" t="s">
        <v>114</v>
      </c>
      <c r="E74" s="538"/>
      <c r="F74" s="538"/>
      <c r="G74" s="538"/>
      <c r="H74" s="538"/>
      <c r="I74" s="538"/>
      <c r="J74" s="537"/>
      <c r="K74" s="537"/>
      <c r="L74" s="537"/>
      <c r="M74" s="470"/>
      <c r="N74" s="539"/>
      <c r="O74" s="470"/>
      <c r="P74" s="539"/>
      <c r="Q74" s="470"/>
      <c r="R74" s="539"/>
      <c r="S74" s="470"/>
      <c r="T74" s="539"/>
      <c r="U74" s="470"/>
      <c r="V74" s="539"/>
      <c r="W74" s="470"/>
      <c r="X74" s="539"/>
      <c r="Y74" s="470"/>
      <c r="Z74" s="539"/>
      <c r="AA74" s="470"/>
      <c r="AB74" s="539"/>
      <c r="AC74" s="540"/>
      <c r="AD74" s="540"/>
      <c r="AE74" s="540"/>
      <c r="AF74" s="540"/>
      <c r="AG74" s="540"/>
      <c r="AH74" s="540"/>
      <c r="AI74" s="540"/>
      <c r="AJ74" s="540"/>
      <c r="AK74" s="540"/>
      <c r="AL74" s="540"/>
      <c r="AM74" s="540"/>
      <c r="AN74" s="540"/>
      <c r="AO74" s="540"/>
      <c r="AP74" s="540"/>
      <c r="AQ74" s="540"/>
      <c r="AR74" s="540"/>
      <c r="AS74" s="540"/>
      <c r="AT74" s="540"/>
      <c r="AU74" s="540"/>
      <c r="AV74" s="470"/>
      <c r="AW74" s="470"/>
    </row>
    <row r="75" spans="1:58" x14ac:dyDescent="0.35">
      <c r="A75" s="541"/>
      <c r="B75" s="438"/>
      <c r="C75" s="542"/>
      <c r="D75" s="543" t="s">
        <v>102</v>
      </c>
      <c r="E75" s="543"/>
      <c r="F75" s="543"/>
      <c r="G75" s="543"/>
      <c r="H75" s="543"/>
      <c r="I75" s="543"/>
      <c r="J75" s="475"/>
      <c r="K75" s="475"/>
      <c r="L75" s="475" t="s">
        <v>381</v>
      </c>
      <c r="M75" s="477"/>
      <c r="N75" s="544" t="s">
        <v>381</v>
      </c>
      <c r="O75" s="477"/>
      <c r="P75" s="544" t="s">
        <v>381</v>
      </c>
      <c r="Q75" s="477"/>
      <c r="R75" s="544" t="s">
        <v>381</v>
      </c>
      <c r="S75" s="477"/>
      <c r="T75" s="544" t="s">
        <v>381</v>
      </c>
      <c r="U75" s="477"/>
      <c r="V75" s="544" t="s">
        <v>381</v>
      </c>
      <c r="W75" s="477"/>
      <c r="X75" s="544" t="s">
        <v>381</v>
      </c>
      <c r="Y75" s="477"/>
      <c r="Z75" s="544" t="s">
        <v>381</v>
      </c>
      <c r="AA75" s="477"/>
      <c r="AB75" s="544" t="s">
        <v>381</v>
      </c>
      <c r="AC75" s="540"/>
      <c r="AD75" s="540" t="s">
        <v>381</v>
      </c>
      <c r="AE75" s="540"/>
      <c r="AF75" s="540" t="s">
        <v>381</v>
      </c>
      <c r="AG75" s="540"/>
      <c r="AH75" s="540" t="s">
        <v>381</v>
      </c>
      <c r="AI75" s="540"/>
      <c r="AJ75" s="540" t="s">
        <v>381</v>
      </c>
      <c r="AK75" s="540"/>
      <c r="AL75" s="540" t="s">
        <v>381</v>
      </c>
      <c r="AM75" s="540"/>
      <c r="AN75" s="540" t="s">
        <v>381</v>
      </c>
      <c r="AO75" s="540"/>
      <c r="AP75" s="540" t="s">
        <v>381</v>
      </c>
      <c r="AQ75" s="540"/>
      <c r="AR75" s="540" t="s">
        <v>381</v>
      </c>
      <c r="AS75" s="540"/>
      <c r="AT75" s="540" t="s">
        <v>381</v>
      </c>
      <c r="AU75" s="540" t="s">
        <v>44</v>
      </c>
      <c r="AV75" s="474"/>
      <c r="AW75" s="477" t="s">
        <v>117</v>
      </c>
    </row>
    <row r="76" spans="1:58" x14ac:dyDescent="0.35">
      <c r="A76" s="513"/>
      <c r="B76" s="514"/>
      <c r="C76" s="545" t="s">
        <v>118</v>
      </c>
      <c r="D76" s="703" t="s">
        <v>119</v>
      </c>
      <c r="E76" s="543"/>
      <c r="F76" s="543"/>
      <c r="G76" s="543"/>
      <c r="H76" s="543" t="s">
        <v>120</v>
      </c>
      <c r="I76" s="543"/>
      <c r="J76" s="475" t="s">
        <v>498</v>
      </c>
      <c r="K76" s="475" t="s">
        <v>52</v>
      </c>
      <c r="L76" s="475" t="s">
        <v>116</v>
      </c>
      <c r="M76" s="477" t="s">
        <v>52</v>
      </c>
      <c r="N76" s="544" t="s">
        <v>116</v>
      </c>
      <c r="O76" s="477" t="s">
        <v>52</v>
      </c>
      <c r="P76" s="544" t="s">
        <v>116</v>
      </c>
      <c r="Q76" s="477" t="s">
        <v>52</v>
      </c>
      <c r="R76" s="544" t="s">
        <v>116</v>
      </c>
      <c r="S76" s="477" t="s">
        <v>52</v>
      </c>
      <c r="T76" s="544" t="s">
        <v>116</v>
      </c>
      <c r="U76" s="477" t="s">
        <v>52</v>
      </c>
      <c r="V76" s="544" t="s">
        <v>116</v>
      </c>
      <c r="W76" s="477" t="s">
        <v>52</v>
      </c>
      <c r="X76" s="544" t="s">
        <v>116</v>
      </c>
      <c r="Y76" s="477" t="s">
        <v>52</v>
      </c>
      <c r="Z76" s="544" t="s">
        <v>116</v>
      </c>
      <c r="AA76" s="477" t="s">
        <v>52</v>
      </c>
      <c r="AB76" s="544" t="s">
        <v>116</v>
      </c>
      <c r="AC76" s="540" t="s">
        <v>52</v>
      </c>
      <c r="AD76" s="540" t="s">
        <v>116</v>
      </c>
      <c r="AE76" s="540" t="s">
        <v>52</v>
      </c>
      <c r="AF76" s="540" t="s">
        <v>116</v>
      </c>
      <c r="AG76" s="540" t="s">
        <v>52</v>
      </c>
      <c r="AH76" s="540" t="s">
        <v>116</v>
      </c>
      <c r="AI76" s="540" t="s">
        <v>52</v>
      </c>
      <c r="AJ76" s="540" t="s">
        <v>116</v>
      </c>
      <c r="AK76" s="540" t="s">
        <v>52</v>
      </c>
      <c r="AL76" s="540" t="s">
        <v>116</v>
      </c>
      <c r="AM76" s="540" t="s">
        <v>52</v>
      </c>
      <c r="AN76" s="540" t="s">
        <v>116</v>
      </c>
      <c r="AO76" s="540" t="s">
        <v>52</v>
      </c>
      <c r="AP76" s="540" t="s">
        <v>116</v>
      </c>
      <c r="AQ76" s="540" t="s">
        <v>52</v>
      </c>
      <c r="AR76" s="540" t="s">
        <v>116</v>
      </c>
      <c r="AS76" s="540" t="s">
        <v>52</v>
      </c>
      <c r="AT76" s="540" t="s">
        <v>116</v>
      </c>
      <c r="AU76" s="540" t="s">
        <v>116</v>
      </c>
      <c r="AV76" s="474" t="s">
        <v>474</v>
      </c>
      <c r="AW76" s="477"/>
    </row>
    <row r="77" spans="1:58" x14ac:dyDescent="0.35">
      <c r="A77" s="546" t="s">
        <v>122</v>
      </c>
      <c r="B77" s="518"/>
      <c r="C77" s="545" t="s">
        <v>123</v>
      </c>
      <c r="D77" s="703" t="s">
        <v>124</v>
      </c>
      <c r="E77" s="543" t="s">
        <v>114</v>
      </c>
      <c r="F77" s="543" t="s">
        <v>125</v>
      </c>
      <c r="G77" s="543" t="s">
        <v>126</v>
      </c>
      <c r="H77" s="543" t="s">
        <v>127</v>
      </c>
      <c r="I77" s="543" t="s">
        <v>128</v>
      </c>
      <c r="J77" s="475" t="s">
        <v>466</v>
      </c>
      <c r="K77" s="519" t="s">
        <v>105</v>
      </c>
      <c r="L77" s="519" t="s">
        <v>121</v>
      </c>
      <c r="M77" s="704" t="s">
        <v>105</v>
      </c>
      <c r="N77" s="544" t="s">
        <v>121</v>
      </c>
      <c r="O77" s="704" t="s">
        <v>105</v>
      </c>
      <c r="P77" s="544" t="s">
        <v>121</v>
      </c>
      <c r="Q77" s="704" t="s">
        <v>105</v>
      </c>
      <c r="R77" s="544" t="s">
        <v>121</v>
      </c>
      <c r="S77" s="704" t="s">
        <v>105</v>
      </c>
      <c r="T77" s="544" t="s">
        <v>121</v>
      </c>
      <c r="U77" s="704" t="s">
        <v>105</v>
      </c>
      <c r="V77" s="544" t="s">
        <v>121</v>
      </c>
      <c r="W77" s="704" t="s">
        <v>105</v>
      </c>
      <c r="X77" s="544" t="s">
        <v>121</v>
      </c>
      <c r="Y77" s="704" t="s">
        <v>105</v>
      </c>
      <c r="Z77" s="544" t="s">
        <v>121</v>
      </c>
      <c r="AA77" s="704" t="s">
        <v>105</v>
      </c>
      <c r="AB77" s="544" t="s">
        <v>121</v>
      </c>
      <c r="AC77" s="540" t="s">
        <v>105</v>
      </c>
      <c r="AD77" s="540" t="s">
        <v>121</v>
      </c>
      <c r="AE77" s="540" t="s">
        <v>105</v>
      </c>
      <c r="AF77" s="540" t="s">
        <v>121</v>
      </c>
      <c r="AG77" s="540" t="s">
        <v>105</v>
      </c>
      <c r="AH77" s="540" t="s">
        <v>121</v>
      </c>
      <c r="AI77" s="540" t="s">
        <v>105</v>
      </c>
      <c r="AJ77" s="540" t="s">
        <v>121</v>
      </c>
      <c r="AK77" s="540" t="s">
        <v>105</v>
      </c>
      <c r="AL77" s="540" t="s">
        <v>121</v>
      </c>
      <c r="AM77" s="540" t="s">
        <v>105</v>
      </c>
      <c r="AN77" s="540" t="s">
        <v>121</v>
      </c>
      <c r="AO77" s="540" t="s">
        <v>105</v>
      </c>
      <c r="AP77" s="540" t="s">
        <v>121</v>
      </c>
      <c r="AQ77" s="540" t="s">
        <v>105</v>
      </c>
      <c r="AR77" s="540" t="s">
        <v>121</v>
      </c>
      <c r="AS77" s="540" t="s">
        <v>105</v>
      </c>
      <c r="AT77" s="540" t="s">
        <v>121</v>
      </c>
      <c r="AU77" s="540" t="s">
        <v>130</v>
      </c>
      <c r="AV77" s="704" t="s">
        <v>475</v>
      </c>
      <c r="AW77" s="704"/>
    </row>
    <row r="78" spans="1:58" ht="21" thickBot="1" x14ac:dyDescent="0.4">
      <c r="A78" s="547" t="s">
        <v>131</v>
      </c>
      <c r="B78" s="548"/>
      <c r="C78" s="479" t="s">
        <v>132</v>
      </c>
      <c r="D78" s="705" t="s">
        <v>133</v>
      </c>
      <c r="E78" s="549" t="s">
        <v>134</v>
      </c>
      <c r="F78" s="549" t="s">
        <v>135</v>
      </c>
      <c r="G78" s="549" t="s">
        <v>102</v>
      </c>
      <c r="H78" s="550" t="s">
        <v>136</v>
      </c>
      <c r="I78" s="549" t="s">
        <v>116</v>
      </c>
      <c r="J78" s="479" t="s">
        <v>468</v>
      </c>
      <c r="K78" s="551" t="s">
        <v>109</v>
      </c>
      <c r="L78" s="551"/>
      <c r="M78" s="482" t="s">
        <v>109</v>
      </c>
      <c r="N78" s="552"/>
      <c r="O78" s="482" t="s">
        <v>109</v>
      </c>
      <c r="P78" s="552"/>
      <c r="Q78" s="482" t="s">
        <v>109</v>
      </c>
      <c r="R78" s="552"/>
      <c r="S78" s="482" t="s">
        <v>109</v>
      </c>
      <c r="T78" s="552"/>
      <c r="U78" s="482" t="s">
        <v>109</v>
      </c>
      <c r="V78" s="552"/>
      <c r="W78" s="482" t="s">
        <v>109</v>
      </c>
      <c r="X78" s="552"/>
      <c r="Y78" s="482" t="s">
        <v>109</v>
      </c>
      <c r="Z78" s="552"/>
      <c r="AA78" s="482" t="s">
        <v>109</v>
      </c>
      <c r="AB78" s="552"/>
      <c r="AC78" s="544" t="s">
        <v>109</v>
      </c>
      <c r="AD78" s="544"/>
      <c r="AE78" s="544" t="s">
        <v>109</v>
      </c>
      <c r="AF78" s="544"/>
      <c r="AG78" s="544" t="s">
        <v>109</v>
      </c>
      <c r="AH78" s="544"/>
      <c r="AI78" s="544" t="s">
        <v>109</v>
      </c>
      <c r="AJ78" s="544"/>
      <c r="AK78" s="544" t="s">
        <v>109</v>
      </c>
      <c r="AL78" s="544"/>
      <c r="AM78" s="544" t="s">
        <v>109</v>
      </c>
      <c r="AN78" s="544"/>
      <c r="AO78" s="544" t="s">
        <v>109</v>
      </c>
      <c r="AP78" s="544"/>
      <c r="AQ78" s="544" t="s">
        <v>109</v>
      </c>
      <c r="AR78" s="544"/>
      <c r="AS78" s="544" t="s">
        <v>109</v>
      </c>
      <c r="AT78" s="544"/>
      <c r="AU78" s="544" t="s">
        <v>39</v>
      </c>
      <c r="AV78" s="482"/>
      <c r="AW78" s="520" t="s">
        <v>72</v>
      </c>
    </row>
    <row r="79" spans="1:58" ht="38.4" customHeight="1" thickTop="1" x14ac:dyDescent="0.35">
      <c r="A79" s="878"/>
      <c r="B79" s="879"/>
      <c r="C79" s="553"/>
      <c r="D79" s="554"/>
      <c r="E79" s="554"/>
      <c r="F79" s="554"/>
      <c r="G79" s="554"/>
      <c r="H79" s="555"/>
      <c r="I79" s="554"/>
      <c r="J79" s="554"/>
      <c r="K79" s="556"/>
      <c r="L79" s="554">
        <f>$J79*K79</f>
        <v>0</v>
      </c>
      <c r="M79" s="556"/>
      <c r="N79" s="522">
        <f>$J79*M79</f>
        <v>0</v>
      </c>
      <c r="O79" s="556"/>
      <c r="P79" s="522">
        <f>$J79*O79</f>
        <v>0</v>
      </c>
      <c r="Q79" s="556"/>
      <c r="R79" s="522">
        <f>$J79*Q79</f>
        <v>0</v>
      </c>
      <c r="S79" s="556"/>
      <c r="T79" s="522">
        <f>$J79*S79</f>
        <v>0</v>
      </c>
      <c r="U79" s="556"/>
      <c r="V79" s="522">
        <f>$J79*U79</f>
        <v>0</v>
      </c>
      <c r="W79" s="556"/>
      <c r="X79" s="522">
        <f>$J79*W79</f>
        <v>0</v>
      </c>
      <c r="Y79" s="556"/>
      <c r="Z79" s="522">
        <f>$J79*Y79</f>
        <v>0</v>
      </c>
      <c r="AA79" s="556"/>
      <c r="AB79" s="522">
        <f>$J79*AA79</f>
        <v>0</v>
      </c>
      <c r="AC79" s="557"/>
      <c r="AD79" s="522">
        <f>$J79*AC79</f>
        <v>0</v>
      </c>
      <c r="AE79" s="557"/>
      <c r="AF79" s="522">
        <f>$J79*AE79</f>
        <v>0</v>
      </c>
      <c r="AG79" s="557"/>
      <c r="AH79" s="522">
        <f>$J79*AG79</f>
        <v>0</v>
      </c>
      <c r="AI79" s="557"/>
      <c r="AJ79" s="522">
        <f>$J79*AI79</f>
        <v>0</v>
      </c>
      <c r="AK79" s="557"/>
      <c r="AL79" s="522">
        <f>$J79*AK79</f>
        <v>0</v>
      </c>
      <c r="AM79" s="557"/>
      <c r="AN79" s="522">
        <f>$J79*AM79</f>
        <v>0</v>
      </c>
      <c r="AO79" s="557"/>
      <c r="AP79" s="522">
        <f>$J79*AO79</f>
        <v>0</v>
      </c>
      <c r="AQ79" s="557"/>
      <c r="AR79" s="522">
        <f>$J79*AQ79</f>
        <v>0</v>
      </c>
      <c r="AS79" s="557">
        <f>AC79+AE79+AG79+AI79+AK79+AM79+AQ79+AO79</f>
        <v>0</v>
      </c>
      <c r="AT79" s="522">
        <f>AD79+AF79+AH79+AJ79+AL79+AN79+AP79+AR79</f>
        <v>0</v>
      </c>
      <c r="AU79" s="557">
        <f>AS79+K79+M79+O79+Q79+S79+U79+W79+Y79+AA79</f>
        <v>0</v>
      </c>
      <c r="AV79" s="418" t="str">
        <f>IF(J79-SUM(L79+N79+P79+R79+T79+V79+X79+Z79+AB79+AT79)&lt;=1, "Ok", "Not Equal")</f>
        <v>Ok</v>
      </c>
      <c r="AW79" s="558">
        <f>J79-AV79</f>
        <v>0</v>
      </c>
    </row>
    <row r="80" spans="1:58" ht="38.4" customHeight="1" x14ac:dyDescent="0.35">
      <c r="A80" s="878"/>
      <c r="B80" s="879"/>
      <c r="C80" s="553"/>
      <c r="D80" s="554"/>
      <c r="E80" s="554"/>
      <c r="F80" s="554"/>
      <c r="G80" s="554"/>
      <c r="H80" s="555"/>
      <c r="I80" s="554"/>
      <c r="J80" s="554"/>
      <c r="K80" s="556"/>
      <c r="L80" s="554">
        <f>$J80*K80</f>
        <v>0</v>
      </c>
      <c r="M80" s="556"/>
      <c r="N80" s="522">
        <f>$J80*M80</f>
        <v>0</v>
      </c>
      <c r="O80" s="556"/>
      <c r="P80" s="522">
        <f>$J80*O80</f>
        <v>0</v>
      </c>
      <c r="Q80" s="556"/>
      <c r="R80" s="522">
        <f>$J80*Q80</f>
        <v>0</v>
      </c>
      <c r="S80" s="556"/>
      <c r="T80" s="522">
        <f>$J80*S80</f>
        <v>0</v>
      </c>
      <c r="U80" s="556"/>
      <c r="V80" s="522">
        <f>$J80*U80</f>
        <v>0</v>
      </c>
      <c r="W80" s="556"/>
      <c r="X80" s="522">
        <f>$J80*W80</f>
        <v>0</v>
      </c>
      <c r="Y80" s="556"/>
      <c r="Z80" s="522">
        <f>$J80*Y80</f>
        <v>0</v>
      </c>
      <c r="AA80" s="556"/>
      <c r="AB80" s="522">
        <f>$J80*AA80</f>
        <v>0</v>
      </c>
      <c r="AC80" s="557"/>
      <c r="AD80" s="522">
        <f>$J80*AC80</f>
        <v>0</v>
      </c>
      <c r="AE80" s="557"/>
      <c r="AF80" s="522">
        <f>$J80*AE80</f>
        <v>0</v>
      </c>
      <c r="AG80" s="557"/>
      <c r="AH80" s="522">
        <f>$J80*AG80</f>
        <v>0</v>
      </c>
      <c r="AI80" s="557"/>
      <c r="AJ80" s="522">
        <f>$J80*AI80</f>
        <v>0</v>
      </c>
      <c r="AK80" s="557"/>
      <c r="AL80" s="522">
        <f>$J80*AK80</f>
        <v>0</v>
      </c>
      <c r="AM80" s="557"/>
      <c r="AN80" s="522">
        <f t="shared" ref="AN80" si="310">$J80*AM80</f>
        <v>0</v>
      </c>
      <c r="AO80" s="557"/>
      <c r="AP80" s="522">
        <f t="shared" ref="AP80" si="311">$J80*AO80</f>
        <v>0</v>
      </c>
      <c r="AQ80" s="557"/>
      <c r="AR80" s="522">
        <f t="shared" ref="AR80" si="312">$J80*AQ80</f>
        <v>0</v>
      </c>
      <c r="AS80" s="557">
        <f t="shared" ref="AS80:AS83" si="313">AC80+AE80+AG80+AI80+AK80+AM80+AQ80+AO80</f>
        <v>0</v>
      </c>
      <c r="AT80" s="522">
        <f t="shared" ref="AT80:AT83" si="314">AD80+AF80+AH80+AJ80+AL80+AN80+AP80+AR80</f>
        <v>0</v>
      </c>
      <c r="AU80" s="557">
        <f t="shared" ref="AU80:AU83" si="315">AS80+K80+M80+O80+Q80+S80+U80+W80+Y80+AA80</f>
        <v>0</v>
      </c>
      <c r="AV80" s="418" t="str">
        <f t="shared" ref="AV80:AV83" si="316">IF(J80-SUM(L80+N80+P80+R80+T80+V80+X80+Z80+AB80+AT80)&lt;=1, "Ok", "Not Equal")</f>
        <v>Ok</v>
      </c>
      <c r="AW80" s="558">
        <f t="shared" ref="AW80:AW83" si="317">J80-AV80</f>
        <v>0</v>
      </c>
    </row>
    <row r="81" spans="1:58" ht="38.4" customHeight="1" x14ac:dyDescent="0.35">
      <c r="A81" s="878"/>
      <c r="B81" s="879"/>
      <c r="C81" s="553"/>
      <c r="D81" s="554"/>
      <c r="E81" s="554"/>
      <c r="F81" s="554"/>
      <c r="G81" s="554"/>
      <c r="H81" s="555"/>
      <c r="I81" s="554"/>
      <c r="J81" s="554"/>
      <c r="K81" s="556"/>
      <c r="L81" s="554">
        <f t="shared" ref="L81:N83" si="318">$J81*K81</f>
        <v>0</v>
      </c>
      <c r="M81" s="556"/>
      <c r="N81" s="522">
        <f t="shared" si="318"/>
        <v>0</v>
      </c>
      <c r="O81" s="556"/>
      <c r="P81" s="522">
        <f t="shared" ref="P81" si="319">$J81*O81</f>
        <v>0</v>
      </c>
      <c r="Q81" s="556"/>
      <c r="R81" s="522">
        <f t="shared" ref="R81" si="320">$J81*Q81</f>
        <v>0</v>
      </c>
      <c r="S81" s="556"/>
      <c r="T81" s="522">
        <f t="shared" ref="T81" si="321">$J81*S81</f>
        <v>0</v>
      </c>
      <c r="U81" s="556"/>
      <c r="V81" s="522">
        <f t="shared" ref="V81" si="322">$J81*U81</f>
        <v>0</v>
      </c>
      <c r="W81" s="556"/>
      <c r="X81" s="522">
        <f t="shared" ref="X81" si="323">$J81*W81</f>
        <v>0</v>
      </c>
      <c r="Y81" s="556"/>
      <c r="Z81" s="522">
        <f t="shared" ref="Z81" si="324">$J81*Y81</f>
        <v>0</v>
      </c>
      <c r="AA81" s="556"/>
      <c r="AB81" s="522">
        <f t="shared" ref="AB81" si="325">$J81*AA81</f>
        <v>0</v>
      </c>
      <c r="AC81" s="557"/>
      <c r="AD81" s="522">
        <f t="shared" ref="AD81" si="326">$J81*AC81</f>
        <v>0</v>
      </c>
      <c r="AE81" s="557"/>
      <c r="AF81" s="522">
        <f t="shared" ref="AF81" si="327">$J81*AE81</f>
        <v>0</v>
      </c>
      <c r="AG81" s="557"/>
      <c r="AH81" s="522">
        <f t="shared" ref="AH81" si="328">$J81*AG81</f>
        <v>0</v>
      </c>
      <c r="AI81" s="557"/>
      <c r="AJ81" s="522">
        <f t="shared" ref="AJ81" si="329">$J81*AI81</f>
        <v>0</v>
      </c>
      <c r="AK81" s="557"/>
      <c r="AL81" s="522">
        <f t="shared" ref="AL81" si="330">$J81*AK81</f>
        <v>0</v>
      </c>
      <c r="AM81" s="557"/>
      <c r="AN81" s="522">
        <f>$J81*AM81</f>
        <v>0</v>
      </c>
      <c r="AO81" s="557"/>
      <c r="AP81" s="522">
        <f>$J81*AO81</f>
        <v>0</v>
      </c>
      <c r="AQ81" s="557"/>
      <c r="AR81" s="522">
        <f>$J81*AQ81</f>
        <v>0</v>
      </c>
      <c r="AS81" s="557">
        <f t="shared" si="313"/>
        <v>0</v>
      </c>
      <c r="AT81" s="522">
        <f t="shared" si="314"/>
        <v>0</v>
      </c>
      <c r="AU81" s="557">
        <f t="shared" si="315"/>
        <v>0</v>
      </c>
      <c r="AV81" s="418" t="str">
        <f t="shared" si="316"/>
        <v>Ok</v>
      </c>
      <c r="AW81" s="558">
        <f t="shared" si="317"/>
        <v>0</v>
      </c>
    </row>
    <row r="82" spans="1:58" ht="38.4" customHeight="1" x14ac:dyDescent="0.35">
      <c r="A82" s="878"/>
      <c r="B82" s="879"/>
      <c r="C82" s="553"/>
      <c r="D82" s="554"/>
      <c r="E82" s="554"/>
      <c r="F82" s="554"/>
      <c r="G82" s="554"/>
      <c r="H82" s="555"/>
      <c r="I82" s="554"/>
      <c r="J82" s="554"/>
      <c r="K82" s="556"/>
      <c r="L82" s="554">
        <f t="shared" si="318"/>
        <v>0</v>
      </c>
      <c r="M82" s="556"/>
      <c r="N82" s="522">
        <f t="shared" si="318"/>
        <v>0</v>
      </c>
      <c r="O82" s="556"/>
      <c r="P82" s="522">
        <f t="shared" ref="P82" si="331">$J82*O82</f>
        <v>0</v>
      </c>
      <c r="Q82" s="556"/>
      <c r="R82" s="522">
        <f t="shared" ref="R82" si="332">$J82*Q82</f>
        <v>0</v>
      </c>
      <c r="S82" s="556"/>
      <c r="T82" s="522">
        <f t="shared" ref="T82" si="333">$J82*S82</f>
        <v>0</v>
      </c>
      <c r="U82" s="556"/>
      <c r="V82" s="522">
        <f t="shared" ref="V82" si="334">$J82*U82</f>
        <v>0</v>
      </c>
      <c r="W82" s="556"/>
      <c r="X82" s="522">
        <f t="shared" ref="X82" si="335">$J82*W82</f>
        <v>0</v>
      </c>
      <c r="Y82" s="556"/>
      <c r="Z82" s="522">
        <f t="shared" ref="Z82" si="336">$J82*Y82</f>
        <v>0</v>
      </c>
      <c r="AA82" s="556"/>
      <c r="AB82" s="522">
        <f t="shared" ref="AB82" si="337">$J82*AA82</f>
        <v>0</v>
      </c>
      <c r="AC82" s="557"/>
      <c r="AD82" s="522">
        <f t="shared" ref="AD82" si="338">$J82*AC82</f>
        <v>0</v>
      </c>
      <c r="AE82" s="557"/>
      <c r="AF82" s="522">
        <f t="shared" ref="AF82" si="339">$J82*AE82</f>
        <v>0</v>
      </c>
      <c r="AG82" s="557"/>
      <c r="AH82" s="522">
        <f t="shared" ref="AH82" si="340">$J82*AG82</f>
        <v>0</v>
      </c>
      <c r="AI82" s="557"/>
      <c r="AJ82" s="522">
        <f t="shared" ref="AJ82" si="341">$J82*AI82</f>
        <v>0</v>
      </c>
      <c r="AK82" s="557"/>
      <c r="AL82" s="522">
        <f t="shared" ref="AL82" si="342">$J82*AK82</f>
        <v>0</v>
      </c>
      <c r="AM82" s="557"/>
      <c r="AN82" s="522">
        <f t="shared" ref="AN82:AN83" si="343">$J82*AM82</f>
        <v>0</v>
      </c>
      <c r="AO82" s="557"/>
      <c r="AP82" s="522">
        <f t="shared" ref="AP82:AP83" si="344">$J82*AO82</f>
        <v>0</v>
      </c>
      <c r="AQ82" s="557"/>
      <c r="AR82" s="522">
        <f t="shared" ref="AR82:AR83" si="345">$J82*AQ82</f>
        <v>0</v>
      </c>
      <c r="AS82" s="557">
        <f t="shared" si="313"/>
        <v>0</v>
      </c>
      <c r="AT82" s="522">
        <f t="shared" si="314"/>
        <v>0</v>
      </c>
      <c r="AU82" s="557">
        <f t="shared" si="315"/>
        <v>0</v>
      </c>
      <c r="AV82" s="418" t="str">
        <f t="shared" si="316"/>
        <v>Ok</v>
      </c>
      <c r="AW82" s="558">
        <f t="shared" si="317"/>
        <v>0</v>
      </c>
    </row>
    <row r="83" spans="1:58" ht="38.4" customHeight="1" x14ac:dyDescent="0.35">
      <c r="A83" s="878"/>
      <c r="B83" s="879"/>
      <c r="C83" s="553"/>
      <c r="D83" s="554"/>
      <c r="E83" s="554"/>
      <c r="F83" s="554"/>
      <c r="G83" s="554"/>
      <c r="H83" s="555"/>
      <c r="I83" s="554"/>
      <c r="J83" s="554"/>
      <c r="K83" s="556"/>
      <c r="L83" s="554">
        <f t="shared" si="318"/>
        <v>0</v>
      </c>
      <c r="M83" s="556"/>
      <c r="N83" s="522">
        <f t="shared" si="318"/>
        <v>0</v>
      </c>
      <c r="O83" s="556"/>
      <c r="P83" s="522">
        <f t="shared" ref="P83" si="346">$J83*O83</f>
        <v>0</v>
      </c>
      <c r="Q83" s="556"/>
      <c r="R83" s="522">
        <f t="shared" ref="R83" si="347">$J83*Q83</f>
        <v>0</v>
      </c>
      <c r="S83" s="556"/>
      <c r="T83" s="522">
        <f t="shared" ref="T83" si="348">$J83*S83</f>
        <v>0</v>
      </c>
      <c r="U83" s="556"/>
      <c r="V83" s="522">
        <f t="shared" ref="V83" si="349">$J83*U83</f>
        <v>0</v>
      </c>
      <c r="W83" s="556"/>
      <c r="X83" s="522">
        <f t="shared" ref="X83" si="350">$J83*W83</f>
        <v>0</v>
      </c>
      <c r="Y83" s="556"/>
      <c r="Z83" s="522">
        <f t="shared" ref="Z83" si="351">$J83*Y83</f>
        <v>0</v>
      </c>
      <c r="AA83" s="556"/>
      <c r="AB83" s="522">
        <f t="shared" ref="AB83" si="352">$J83*AA83</f>
        <v>0</v>
      </c>
      <c r="AC83" s="557"/>
      <c r="AD83" s="522">
        <f t="shared" ref="AD83" si="353">$J83*AC83</f>
        <v>0</v>
      </c>
      <c r="AE83" s="557"/>
      <c r="AF83" s="522">
        <f t="shared" ref="AF83" si="354">$J83*AE83</f>
        <v>0</v>
      </c>
      <c r="AG83" s="557"/>
      <c r="AH83" s="522">
        <f t="shared" ref="AH83" si="355">$J83*AG83</f>
        <v>0</v>
      </c>
      <c r="AI83" s="557"/>
      <c r="AJ83" s="522">
        <f t="shared" ref="AJ83" si="356">$J83*AI83</f>
        <v>0</v>
      </c>
      <c r="AK83" s="557"/>
      <c r="AL83" s="522">
        <f t="shared" ref="AL83" si="357">$J83*AK83</f>
        <v>0</v>
      </c>
      <c r="AM83" s="557"/>
      <c r="AN83" s="522">
        <f t="shared" si="343"/>
        <v>0</v>
      </c>
      <c r="AO83" s="557"/>
      <c r="AP83" s="522">
        <f t="shared" si="344"/>
        <v>0</v>
      </c>
      <c r="AQ83" s="557"/>
      <c r="AR83" s="522">
        <f t="shared" si="345"/>
        <v>0</v>
      </c>
      <c r="AS83" s="557">
        <f t="shared" si="313"/>
        <v>0</v>
      </c>
      <c r="AT83" s="522">
        <f t="shared" si="314"/>
        <v>0</v>
      </c>
      <c r="AU83" s="557">
        <f t="shared" si="315"/>
        <v>0</v>
      </c>
      <c r="AV83" s="418" t="str">
        <f t="shared" si="316"/>
        <v>Ok</v>
      </c>
      <c r="AW83" s="558">
        <f t="shared" si="317"/>
        <v>0</v>
      </c>
    </row>
    <row r="84" spans="1:58" ht="28.95" customHeight="1" x14ac:dyDescent="0.35">
      <c r="A84" s="885" t="s">
        <v>140</v>
      </c>
      <c r="B84" s="886"/>
      <c r="C84" s="886"/>
      <c r="D84" s="886"/>
      <c r="E84" s="887"/>
      <c r="F84" s="559"/>
      <c r="G84" s="559">
        <f>SUM(G79:G83)</f>
        <v>0</v>
      </c>
      <c r="H84" s="555"/>
      <c r="I84" s="554">
        <f>SUM(I79:I83)</f>
        <v>0</v>
      </c>
      <c r="J84" s="554">
        <f>SUM(J79:J83)</f>
        <v>0</v>
      </c>
      <c r="K84" s="556">
        <f t="shared" ref="K84:AH84" si="358">SUM(K79:K83)</f>
        <v>0</v>
      </c>
      <c r="L84" s="554">
        <f>SUM(L79:L83)</f>
        <v>0</v>
      </c>
      <c r="M84" s="556">
        <f t="shared" si="358"/>
        <v>0</v>
      </c>
      <c r="N84" s="522">
        <f>SUM(N79:N83)</f>
        <v>0</v>
      </c>
      <c r="O84" s="556">
        <f t="shared" si="358"/>
        <v>0</v>
      </c>
      <c r="P84" s="522">
        <f t="shared" si="358"/>
        <v>0</v>
      </c>
      <c r="Q84" s="556">
        <f t="shared" si="358"/>
        <v>0</v>
      </c>
      <c r="R84" s="522">
        <f t="shared" si="358"/>
        <v>0</v>
      </c>
      <c r="S84" s="556">
        <f t="shared" ref="S84:T84" si="359">SUM(S79:S83)</f>
        <v>0</v>
      </c>
      <c r="T84" s="522">
        <f t="shared" si="359"/>
        <v>0</v>
      </c>
      <c r="U84" s="556">
        <f t="shared" ref="U84:V84" si="360">SUM(U79:U83)</f>
        <v>0</v>
      </c>
      <c r="V84" s="522">
        <f t="shared" si="360"/>
        <v>0</v>
      </c>
      <c r="W84" s="556">
        <f t="shared" ref="W84:AB84" si="361">SUM(W79:W83)</f>
        <v>0</v>
      </c>
      <c r="X84" s="522">
        <f t="shared" si="361"/>
        <v>0</v>
      </c>
      <c r="Y84" s="556">
        <f t="shared" si="361"/>
        <v>0</v>
      </c>
      <c r="Z84" s="522">
        <f t="shared" si="361"/>
        <v>0</v>
      </c>
      <c r="AA84" s="556">
        <f t="shared" si="361"/>
        <v>0</v>
      </c>
      <c r="AB84" s="522">
        <f t="shared" si="361"/>
        <v>0</v>
      </c>
      <c r="AC84" s="557">
        <f t="shared" si="358"/>
        <v>0</v>
      </c>
      <c r="AD84" s="522">
        <f t="shared" si="358"/>
        <v>0</v>
      </c>
      <c r="AE84" s="557">
        <f t="shared" si="358"/>
        <v>0</v>
      </c>
      <c r="AF84" s="522">
        <f t="shared" si="358"/>
        <v>0</v>
      </c>
      <c r="AG84" s="557">
        <f t="shared" si="358"/>
        <v>0</v>
      </c>
      <c r="AH84" s="522">
        <f t="shared" si="358"/>
        <v>0</v>
      </c>
      <c r="AI84" s="557">
        <f t="shared" ref="AI84:AP84" si="362">SUM(AI79:AI83)</f>
        <v>0</v>
      </c>
      <c r="AJ84" s="522">
        <f t="shared" si="362"/>
        <v>0</v>
      </c>
      <c r="AK84" s="557">
        <f t="shared" si="362"/>
        <v>0</v>
      </c>
      <c r="AL84" s="522">
        <f t="shared" si="362"/>
        <v>0</v>
      </c>
      <c r="AM84" s="557">
        <f t="shared" si="362"/>
        <v>0</v>
      </c>
      <c r="AN84" s="522">
        <f t="shared" si="362"/>
        <v>0</v>
      </c>
      <c r="AO84" s="557">
        <f t="shared" si="362"/>
        <v>0</v>
      </c>
      <c r="AP84" s="522">
        <f t="shared" si="362"/>
        <v>0</v>
      </c>
      <c r="AQ84" s="557">
        <f>SUM(AQ79:AQ83)</f>
        <v>0</v>
      </c>
      <c r="AR84" s="522">
        <f t="shared" ref="AR84:AU84" si="363">SUM(AR79:AR83)</f>
        <v>0</v>
      </c>
      <c r="AS84" s="557">
        <f t="shared" si="363"/>
        <v>0</v>
      </c>
      <c r="AT84" s="522">
        <f t="shared" si="363"/>
        <v>0</v>
      </c>
      <c r="AU84" s="557">
        <f t="shared" si="363"/>
        <v>0</v>
      </c>
      <c r="AV84" s="557" t="str">
        <f>IF(J84-SUM(L84+N84+P84+R84+T84+V84+X84+Z84+AB84+AT84)&lt;=1, "Ok", "Not Equal")</f>
        <v>Ok</v>
      </c>
      <c r="AW84" s="522">
        <f>SUM(AW79:AW83)</f>
        <v>0</v>
      </c>
    </row>
    <row r="85" spans="1:58" s="566" customFormat="1" ht="16.2" customHeight="1" x14ac:dyDescent="0.35">
      <c r="A85" s="560"/>
      <c r="B85" s="560"/>
      <c r="C85" s="560"/>
      <c r="D85" s="560"/>
      <c r="E85" s="560"/>
      <c r="F85" s="561"/>
      <c r="G85" s="561"/>
      <c r="H85" s="562"/>
      <c r="I85" s="561"/>
      <c r="J85" s="563"/>
      <c r="K85" s="564"/>
      <c r="L85" s="564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  <c r="BB85" s="567"/>
      <c r="BC85" s="567"/>
      <c r="BD85" s="567"/>
      <c r="BE85" s="567"/>
      <c r="BF85" s="567"/>
    </row>
    <row r="86" spans="1:58" ht="28.95" customHeight="1" x14ac:dyDescent="0.35">
      <c r="A86" s="486" t="s">
        <v>141</v>
      </c>
      <c r="B86" s="487"/>
      <c r="C86" s="487"/>
      <c r="D86" s="487"/>
      <c r="E86" s="487"/>
      <c r="F86" s="568"/>
      <c r="G86" s="569"/>
      <c r="H86" s="569"/>
      <c r="I86" s="568"/>
      <c r="J86" s="570">
        <f>J84+J69</f>
        <v>0</v>
      </c>
      <c r="K86" s="571"/>
      <c r="L86" s="570">
        <f>L84+L69</f>
        <v>0</v>
      </c>
      <c r="M86" s="571"/>
      <c r="N86" s="570">
        <f>N84+N69</f>
        <v>0</v>
      </c>
      <c r="O86" s="571"/>
      <c r="P86" s="570">
        <f>P84+P69</f>
        <v>0</v>
      </c>
      <c r="Q86" s="571"/>
      <c r="R86" s="570">
        <f>R84+R69</f>
        <v>0</v>
      </c>
      <c r="S86" s="571"/>
      <c r="T86" s="570">
        <f>T84+T69</f>
        <v>0</v>
      </c>
      <c r="U86" s="571"/>
      <c r="V86" s="570">
        <f>V84+V69</f>
        <v>0</v>
      </c>
      <c r="W86" s="571"/>
      <c r="X86" s="570">
        <f>X84+X69</f>
        <v>0</v>
      </c>
      <c r="Y86" s="571"/>
      <c r="Z86" s="570">
        <f>Z84+Z69</f>
        <v>0</v>
      </c>
      <c r="AA86" s="571"/>
      <c r="AB86" s="570">
        <f>AB84+AB69</f>
        <v>0</v>
      </c>
      <c r="AC86" s="571"/>
      <c r="AD86" s="570">
        <f>AD84+AD69</f>
        <v>0</v>
      </c>
      <c r="AE86" s="571"/>
      <c r="AF86" s="570">
        <f>AF84+AF69</f>
        <v>0</v>
      </c>
      <c r="AG86" s="571"/>
      <c r="AH86" s="570">
        <f>AH84+AH69</f>
        <v>0</v>
      </c>
      <c r="AI86" s="571"/>
      <c r="AJ86" s="570">
        <f>AJ84+AJ69</f>
        <v>0</v>
      </c>
      <c r="AK86" s="571"/>
      <c r="AL86" s="570">
        <f>AL84+AL69</f>
        <v>0</v>
      </c>
      <c r="AM86" s="571"/>
      <c r="AN86" s="570">
        <f>AN84+AN69</f>
        <v>0</v>
      </c>
      <c r="AO86" s="571"/>
      <c r="AP86" s="570">
        <f>AP84+AP69</f>
        <v>0</v>
      </c>
      <c r="AQ86" s="571"/>
      <c r="AR86" s="570">
        <f>AR84+AR69</f>
        <v>0</v>
      </c>
      <c r="AS86" s="571"/>
      <c r="AT86" s="570">
        <f>AT84+AT69</f>
        <v>0</v>
      </c>
      <c r="AU86" s="571"/>
      <c r="AV86" s="571" t="str">
        <f>IF(J86-SUM(L86+N86+P86+R86+AT86)&lt;=1, "Ok", "Not Equal")</f>
        <v>Ok</v>
      </c>
      <c r="AW86" s="571">
        <f>AW84+AW69</f>
        <v>0</v>
      </c>
    </row>
    <row r="87" spans="1:58" x14ac:dyDescent="0.35">
      <c r="A87" s="506"/>
      <c r="B87" s="507"/>
      <c r="C87" s="507"/>
      <c r="D87" s="507"/>
      <c r="E87" s="507"/>
      <c r="F87" s="507"/>
      <c r="G87" s="507"/>
      <c r="H87" s="507"/>
      <c r="I87" s="507"/>
      <c r="J87" s="508"/>
      <c r="K87" s="508"/>
      <c r="L87" s="508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07"/>
      <c r="AA87" s="507"/>
      <c r="AB87" s="507"/>
      <c r="AC87" s="507"/>
      <c r="AD87" s="507"/>
      <c r="AE87" s="507"/>
      <c r="AF87" s="507"/>
      <c r="AG87" s="507"/>
      <c r="AH87" s="507"/>
      <c r="AI87" s="507"/>
      <c r="AJ87" s="507"/>
      <c r="AK87" s="507"/>
      <c r="AL87" s="507"/>
      <c r="AM87" s="507"/>
      <c r="AN87" s="507"/>
      <c r="AO87" s="507"/>
      <c r="AP87" s="507"/>
      <c r="AQ87" s="507"/>
      <c r="AR87" s="507"/>
      <c r="AS87" s="507"/>
      <c r="AT87" s="507"/>
      <c r="AU87" s="507"/>
      <c r="AV87" s="507"/>
      <c r="AW87" s="507"/>
    </row>
    <row r="88" spans="1:58" ht="21" thickBot="1" x14ac:dyDescent="0.4">
      <c r="A88" s="572"/>
      <c r="B88" s="573"/>
      <c r="C88" s="573"/>
      <c r="D88" s="573"/>
      <c r="E88" s="573"/>
      <c r="F88" s="573"/>
      <c r="G88" s="573"/>
      <c r="H88" s="573"/>
      <c r="I88" s="573"/>
      <c r="J88" s="574"/>
      <c r="K88" s="574"/>
      <c r="L88" s="574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</row>
    <row r="89" spans="1:58" ht="30.6" thickBot="1" x14ac:dyDescent="0.55000000000000004">
      <c r="A89" s="454" t="s">
        <v>142</v>
      </c>
      <c r="B89" s="575"/>
      <c r="C89" s="575"/>
      <c r="D89" s="575"/>
      <c r="E89" s="575"/>
      <c r="F89" s="575"/>
      <c r="G89" s="575"/>
      <c r="H89" s="575"/>
      <c r="I89" s="575"/>
      <c r="J89" s="576"/>
      <c r="K89" s="576"/>
      <c r="L89" s="57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830" t="s">
        <v>11</v>
      </c>
      <c r="AD89" s="831"/>
      <c r="AE89" s="831"/>
      <c r="AF89" s="831"/>
      <c r="AG89" s="831"/>
      <c r="AH89" s="831"/>
      <c r="AI89" s="831"/>
      <c r="AJ89" s="831"/>
      <c r="AK89" s="831"/>
      <c r="AL89" s="831"/>
      <c r="AM89" s="831"/>
      <c r="AN89" s="831"/>
      <c r="AO89" s="831"/>
      <c r="AP89" s="831"/>
      <c r="AQ89" s="831"/>
      <c r="AR89" s="831"/>
      <c r="AS89" s="831"/>
      <c r="AT89" s="832"/>
      <c r="AU89" s="436"/>
      <c r="AV89" s="436"/>
    </row>
    <row r="90" spans="1:58" ht="24.6" x14ac:dyDescent="0.4">
      <c r="A90" s="577"/>
      <c r="B90" s="454"/>
      <c r="C90" s="454"/>
      <c r="D90" s="454"/>
      <c r="E90" s="454"/>
      <c r="F90" s="454"/>
      <c r="G90" s="454"/>
      <c r="H90" s="454"/>
      <c r="J90" s="575"/>
      <c r="K90" s="793" t="str">
        <f>K12</f>
        <v>GPS</v>
      </c>
      <c r="L90" s="809"/>
      <c r="M90" s="793" t="str">
        <f t="shared" ref="M90:AT90" si="364">M12</f>
        <v>GR</v>
      </c>
      <c r="N90" s="809"/>
      <c r="O90" s="793" t="str">
        <f t="shared" ref="O90:AT90" si="365">O12</f>
        <v>CW</v>
      </c>
      <c r="P90" s="809"/>
      <c r="Q90" s="793" t="str">
        <f t="shared" ref="Q90:AT90" si="366">Q12</f>
        <v>SOW</v>
      </c>
      <c r="R90" s="809"/>
      <c r="S90" s="793" t="str">
        <f t="shared" ref="S90:AT90" si="367">S12</f>
        <v>SOW</v>
      </c>
      <c r="T90" s="809"/>
      <c r="U90" s="793" t="str">
        <f t="shared" ref="U90:AT90" si="368">U12</f>
        <v>SOW</v>
      </c>
      <c r="V90" s="809"/>
      <c r="W90" s="793" t="str">
        <f t="shared" ref="W90:AT90" si="369">W12</f>
        <v>SOW</v>
      </c>
      <c r="X90" s="809"/>
      <c r="Y90" s="793" t="str">
        <f t="shared" ref="Y90:AT90" si="370">Y12</f>
        <v>SOW</v>
      </c>
      <c r="Z90" s="809"/>
      <c r="AA90" s="793" t="str">
        <f t="shared" ref="AA90:AT90" si="371">AA12</f>
        <v>SOW</v>
      </c>
      <c r="AB90" s="809"/>
      <c r="AC90" s="793" t="str">
        <f t="shared" ref="AC90:AT90" si="372">AC12</f>
        <v>GPS</v>
      </c>
      <c r="AD90" s="809"/>
      <c r="AE90" s="793" t="str">
        <f t="shared" ref="AE90:AT90" si="373">AE12</f>
        <v>GR</v>
      </c>
      <c r="AF90" s="809"/>
      <c r="AG90" s="793" t="str">
        <f t="shared" ref="AG90:AT90" si="374">AG12</f>
        <v>CW</v>
      </c>
      <c r="AH90" s="809"/>
      <c r="AI90" s="793" t="str">
        <f t="shared" ref="AI90:AT90" si="375">AI12</f>
        <v>AB 109</v>
      </c>
      <c r="AJ90" s="809"/>
      <c r="AK90" s="793" t="str">
        <f t="shared" ref="AK90:AT90" si="376">AK12</f>
        <v>SOW</v>
      </c>
      <c r="AL90" s="809"/>
      <c r="AM90" s="793" t="str">
        <f t="shared" ref="AM90:AT90" si="377">AM12</f>
        <v>SOW</v>
      </c>
      <c r="AN90" s="809"/>
      <c r="AO90" s="793" t="str">
        <f t="shared" ref="AO90:AT90" si="378">AO12</f>
        <v>SOW</v>
      </c>
      <c r="AP90" s="809"/>
      <c r="AQ90" s="793" t="str">
        <f t="shared" ref="AQ90:AT90" si="379">AQ12</f>
        <v>SOW</v>
      </c>
      <c r="AR90" s="809"/>
      <c r="AS90" s="793" t="str">
        <f t="shared" ref="AS90:AT90" si="380">AS12</f>
        <v>CASC TOTAL</v>
      </c>
      <c r="AT90" s="809"/>
      <c r="AU90" s="436"/>
      <c r="AV90" s="436"/>
    </row>
    <row r="91" spans="1:58" ht="17.399999999999999" customHeight="1" x14ac:dyDescent="0.35">
      <c r="A91" s="888" t="s">
        <v>17</v>
      </c>
      <c r="B91" s="889"/>
      <c r="C91" s="889"/>
      <c r="D91" s="889"/>
      <c r="E91" s="889"/>
      <c r="F91" s="889"/>
      <c r="G91" s="889"/>
      <c r="H91" s="459" t="s">
        <v>18</v>
      </c>
      <c r="I91" s="459" t="s">
        <v>19</v>
      </c>
      <c r="J91" s="459" t="s">
        <v>113</v>
      </c>
      <c r="K91" s="795" t="s">
        <v>20</v>
      </c>
      <c r="L91" s="796"/>
      <c r="M91" s="795" t="s">
        <v>21</v>
      </c>
      <c r="N91" s="796"/>
      <c r="O91" s="795" t="s">
        <v>22</v>
      </c>
      <c r="P91" s="796"/>
      <c r="Q91" s="795" t="s">
        <v>23</v>
      </c>
      <c r="R91" s="796"/>
      <c r="S91" s="795" t="s">
        <v>24</v>
      </c>
      <c r="T91" s="796"/>
      <c r="U91" s="795" t="s">
        <v>25</v>
      </c>
      <c r="V91" s="796"/>
      <c r="W91" s="795" t="s">
        <v>26</v>
      </c>
      <c r="X91" s="796"/>
      <c r="Y91" s="795" t="s">
        <v>27</v>
      </c>
      <c r="Z91" s="796"/>
      <c r="AA91" s="795" t="s">
        <v>28</v>
      </c>
      <c r="AB91" s="796"/>
      <c r="AC91" s="890" t="s">
        <v>29</v>
      </c>
      <c r="AD91" s="891"/>
      <c r="AE91" s="890" t="s">
        <v>30</v>
      </c>
      <c r="AF91" s="891" t="s">
        <v>35</v>
      </c>
      <c r="AG91" s="890" t="s">
        <v>31</v>
      </c>
      <c r="AH91" s="891" t="s">
        <v>37</v>
      </c>
      <c r="AI91" s="890" t="s">
        <v>32</v>
      </c>
      <c r="AJ91" s="891"/>
      <c r="AK91" s="890" t="s">
        <v>33</v>
      </c>
      <c r="AL91" s="891"/>
      <c r="AM91" s="890" t="s">
        <v>34</v>
      </c>
      <c r="AN91" s="891"/>
      <c r="AO91" s="890" t="s">
        <v>35</v>
      </c>
      <c r="AP91" s="891"/>
      <c r="AQ91" s="890" t="s">
        <v>36</v>
      </c>
      <c r="AR91" s="891"/>
      <c r="AS91" s="890" t="s">
        <v>37</v>
      </c>
      <c r="AT91" s="891"/>
      <c r="AU91" s="578" t="s">
        <v>382</v>
      </c>
      <c r="AV91" s="436"/>
      <c r="AW91" s="459" t="s">
        <v>24</v>
      </c>
    </row>
    <row r="92" spans="1:58" ht="15" customHeight="1" x14ac:dyDescent="0.35">
      <c r="A92" s="892" t="s">
        <v>143</v>
      </c>
      <c r="B92" s="893"/>
      <c r="C92" s="893"/>
      <c r="D92" s="893"/>
      <c r="E92" s="893"/>
      <c r="F92" s="893"/>
      <c r="G92" s="893"/>
      <c r="H92" s="579" t="s">
        <v>135</v>
      </c>
      <c r="I92" s="579" t="s">
        <v>144</v>
      </c>
      <c r="J92" s="475" t="s">
        <v>44</v>
      </c>
      <c r="K92" s="799" t="s">
        <v>381</v>
      </c>
      <c r="L92" s="800"/>
      <c r="M92" s="803" t="s">
        <v>381</v>
      </c>
      <c r="N92" s="804"/>
      <c r="O92" s="797" t="s">
        <v>381</v>
      </c>
      <c r="P92" s="798"/>
      <c r="Q92" s="797" t="s">
        <v>381</v>
      </c>
      <c r="R92" s="798"/>
      <c r="S92" s="797" t="s">
        <v>381</v>
      </c>
      <c r="T92" s="798"/>
      <c r="U92" s="797" t="s">
        <v>381</v>
      </c>
      <c r="V92" s="798"/>
      <c r="W92" s="797" t="s">
        <v>381</v>
      </c>
      <c r="X92" s="798"/>
      <c r="Y92" s="797" t="s">
        <v>381</v>
      </c>
      <c r="Z92" s="798"/>
      <c r="AA92" s="797" t="s">
        <v>381</v>
      </c>
      <c r="AB92" s="798"/>
      <c r="AC92" s="797" t="s">
        <v>381</v>
      </c>
      <c r="AD92" s="798"/>
      <c r="AE92" s="797" t="s">
        <v>381</v>
      </c>
      <c r="AF92" s="798"/>
      <c r="AG92" s="797" t="s">
        <v>381</v>
      </c>
      <c r="AH92" s="798"/>
      <c r="AI92" s="797" t="s">
        <v>381</v>
      </c>
      <c r="AJ92" s="798"/>
      <c r="AK92" s="797" t="s">
        <v>381</v>
      </c>
      <c r="AL92" s="798"/>
      <c r="AM92" s="797" t="s">
        <v>381</v>
      </c>
      <c r="AN92" s="798"/>
      <c r="AO92" s="797" t="s">
        <v>381</v>
      </c>
      <c r="AP92" s="798"/>
      <c r="AQ92" s="797" t="s">
        <v>381</v>
      </c>
      <c r="AR92" s="798"/>
      <c r="AS92" s="797" t="s">
        <v>381</v>
      </c>
      <c r="AT92" s="798"/>
      <c r="AU92" s="474"/>
      <c r="AV92" s="436"/>
      <c r="AW92" s="580"/>
    </row>
    <row r="93" spans="1:58" ht="20.25" customHeight="1" x14ac:dyDescent="0.35">
      <c r="A93" s="896" t="s">
        <v>145</v>
      </c>
      <c r="B93" s="897"/>
      <c r="C93" s="897"/>
      <c r="D93" s="897"/>
      <c r="E93" s="897"/>
      <c r="F93" s="897"/>
      <c r="G93" s="897"/>
      <c r="H93" s="581" t="s">
        <v>146</v>
      </c>
      <c r="I93" s="581" t="s">
        <v>146</v>
      </c>
      <c r="J93" s="475" t="s">
        <v>466</v>
      </c>
      <c r="K93" s="799" t="s">
        <v>484</v>
      </c>
      <c r="L93" s="800"/>
      <c r="M93" s="799" t="s">
        <v>484</v>
      </c>
      <c r="N93" s="800"/>
      <c r="O93" s="799" t="s">
        <v>484</v>
      </c>
      <c r="P93" s="800"/>
      <c r="Q93" s="799" t="s">
        <v>484</v>
      </c>
      <c r="R93" s="800"/>
      <c r="S93" s="799" t="s">
        <v>484</v>
      </c>
      <c r="T93" s="800"/>
      <c r="U93" s="799" t="s">
        <v>484</v>
      </c>
      <c r="V93" s="800"/>
      <c r="W93" s="799" t="s">
        <v>484</v>
      </c>
      <c r="X93" s="800"/>
      <c r="Y93" s="799" t="s">
        <v>484</v>
      </c>
      <c r="Z93" s="800"/>
      <c r="AA93" s="799" t="s">
        <v>484</v>
      </c>
      <c r="AB93" s="800"/>
      <c r="AC93" s="799" t="s">
        <v>484</v>
      </c>
      <c r="AD93" s="800"/>
      <c r="AE93" s="799" t="s">
        <v>484</v>
      </c>
      <c r="AF93" s="800"/>
      <c r="AG93" s="799" t="s">
        <v>484</v>
      </c>
      <c r="AH93" s="800"/>
      <c r="AI93" s="799" t="s">
        <v>484</v>
      </c>
      <c r="AJ93" s="800"/>
      <c r="AK93" s="799" t="s">
        <v>484</v>
      </c>
      <c r="AL93" s="800"/>
      <c r="AM93" s="799" t="s">
        <v>484</v>
      </c>
      <c r="AN93" s="800"/>
      <c r="AO93" s="799" t="s">
        <v>484</v>
      </c>
      <c r="AP93" s="800"/>
      <c r="AQ93" s="799" t="s">
        <v>484</v>
      </c>
      <c r="AR93" s="800"/>
      <c r="AS93" s="799" t="s">
        <v>484</v>
      </c>
      <c r="AT93" s="800"/>
      <c r="AU93" s="474" t="s">
        <v>474</v>
      </c>
      <c r="AV93" s="436"/>
      <c r="AW93" s="582" t="s">
        <v>147</v>
      </c>
    </row>
    <row r="94" spans="1:58" ht="18" customHeight="1" x14ac:dyDescent="0.35">
      <c r="A94" s="894" t="s">
        <v>148</v>
      </c>
      <c r="B94" s="895"/>
      <c r="C94" s="895"/>
      <c r="D94" s="895"/>
      <c r="E94" s="895"/>
      <c r="F94" s="895"/>
      <c r="G94" s="895"/>
      <c r="H94" s="583" t="s">
        <v>149</v>
      </c>
      <c r="I94" s="583" t="s">
        <v>150</v>
      </c>
      <c r="J94" s="479" t="s">
        <v>483</v>
      </c>
      <c r="K94" s="805" t="s">
        <v>151</v>
      </c>
      <c r="L94" s="806"/>
      <c r="M94" s="805" t="s">
        <v>151</v>
      </c>
      <c r="N94" s="806"/>
      <c r="O94" s="801" t="s">
        <v>151</v>
      </c>
      <c r="P94" s="802"/>
      <c r="Q94" s="801" t="s">
        <v>151</v>
      </c>
      <c r="R94" s="802"/>
      <c r="S94" s="801" t="s">
        <v>151</v>
      </c>
      <c r="T94" s="802"/>
      <c r="U94" s="801" t="s">
        <v>151</v>
      </c>
      <c r="V94" s="802"/>
      <c r="W94" s="801" t="s">
        <v>151</v>
      </c>
      <c r="X94" s="802"/>
      <c r="Y94" s="801" t="s">
        <v>151</v>
      </c>
      <c r="Z94" s="802"/>
      <c r="AA94" s="801" t="s">
        <v>151</v>
      </c>
      <c r="AB94" s="802"/>
      <c r="AC94" s="801" t="s">
        <v>151</v>
      </c>
      <c r="AD94" s="802"/>
      <c r="AE94" s="801" t="s">
        <v>151</v>
      </c>
      <c r="AF94" s="802"/>
      <c r="AG94" s="801" t="s">
        <v>151</v>
      </c>
      <c r="AH94" s="802"/>
      <c r="AI94" s="801" t="s">
        <v>151</v>
      </c>
      <c r="AJ94" s="802"/>
      <c r="AK94" s="801" t="s">
        <v>151</v>
      </c>
      <c r="AL94" s="802"/>
      <c r="AM94" s="801" t="s">
        <v>151</v>
      </c>
      <c r="AN94" s="802"/>
      <c r="AO94" s="801" t="s">
        <v>151</v>
      </c>
      <c r="AP94" s="802"/>
      <c r="AQ94" s="801" t="s">
        <v>151</v>
      </c>
      <c r="AR94" s="802"/>
      <c r="AS94" s="801" t="s">
        <v>151</v>
      </c>
      <c r="AT94" s="802"/>
      <c r="AU94" s="704" t="s">
        <v>475</v>
      </c>
      <c r="AV94" s="436"/>
      <c r="AW94" s="482" t="s">
        <v>72</v>
      </c>
    </row>
    <row r="95" spans="1:58" ht="22.2" customHeight="1" x14ac:dyDescent="0.35">
      <c r="A95" s="898"/>
      <c r="B95" s="899"/>
      <c r="C95" s="899"/>
      <c r="D95" s="899"/>
      <c r="E95" s="899"/>
      <c r="F95" s="899"/>
      <c r="G95" s="899"/>
      <c r="H95" s="522"/>
      <c r="I95" s="523"/>
      <c r="J95" s="522">
        <f>H95*I95</f>
        <v>0</v>
      </c>
      <c r="K95" s="812"/>
      <c r="L95" s="813"/>
      <c r="M95" s="812"/>
      <c r="N95" s="813"/>
      <c r="O95" s="812"/>
      <c r="P95" s="813"/>
      <c r="Q95" s="812"/>
      <c r="R95" s="813"/>
      <c r="S95" s="812"/>
      <c r="T95" s="813"/>
      <c r="U95" s="812"/>
      <c r="V95" s="813"/>
      <c r="W95" s="812"/>
      <c r="X95" s="813"/>
      <c r="Y95" s="812"/>
      <c r="Z95" s="813"/>
      <c r="AA95" s="812"/>
      <c r="AB95" s="813"/>
      <c r="AC95" s="812"/>
      <c r="AD95" s="813"/>
      <c r="AE95" s="812"/>
      <c r="AF95" s="813"/>
      <c r="AG95" s="812"/>
      <c r="AH95" s="813"/>
      <c r="AI95" s="812"/>
      <c r="AJ95" s="813"/>
      <c r="AK95" s="812"/>
      <c r="AL95" s="813"/>
      <c r="AM95" s="812"/>
      <c r="AN95" s="813"/>
      <c r="AO95" s="812"/>
      <c r="AP95" s="813"/>
      <c r="AQ95" s="812"/>
      <c r="AR95" s="813"/>
      <c r="AS95" s="812">
        <f>SUM(AC95:AR95)</f>
        <v>0</v>
      </c>
      <c r="AT95" s="813"/>
      <c r="AU95" s="522" t="str">
        <f>IF(J95-SUM(K95+M95+O95+Q95+S95+U95+W95+Y95+AA95+AS95)&lt;=1, "Ok", "Not Equal")</f>
        <v>Ok</v>
      </c>
      <c r="AV95" s="436"/>
      <c r="AW95" s="524">
        <f>J95-K95</f>
        <v>0</v>
      </c>
    </row>
    <row r="96" spans="1:58" ht="22.2" customHeight="1" x14ac:dyDescent="0.35">
      <c r="A96" s="900"/>
      <c r="B96" s="901"/>
      <c r="C96" s="901"/>
      <c r="D96" s="901"/>
      <c r="E96" s="901"/>
      <c r="F96" s="901"/>
      <c r="G96" s="901"/>
      <c r="H96" s="523"/>
      <c r="I96" s="523"/>
      <c r="J96" s="523">
        <f t="shared" ref="J96:J99" si="381">H96*I96</f>
        <v>0</v>
      </c>
      <c r="K96" s="812"/>
      <c r="L96" s="813"/>
      <c r="M96" s="812"/>
      <c r="N96" s="813"/>
      <c r="O96" s="822"/>
      <c r="P96" s="823"/>
      <c r="Q96" s="822"/>
      <c r="R96" s="823"/>
      <c r="S96" s="822"/>
      <c r="T96" s="823"/>
      <c r="U96" s="822"/>
      <c r="V96" s="823"/>
      <c r="W96" s="822"/>
      <c r="X96" s="823"/>
      <c r="Y96" s="822"/>
      <c r="Z96" s="823"/>
      <c r="AA96" s="822"/>
      <c r="AB96" s="823"/>
      <c r="AC96" s="822"/>
      <c r="AD96" s="823"/>
      <c r="AE96" s="822"/>
      <c r="AF96" s="823"/>
      <c r="AG96" s="822"/>
      <c r="AH96" s="823"/>
      <c r="AI96" s="822"/>
      <c r="AJ96" s="823"/>
      <c r="AK96" s="822"/>
      <c r="AL96" s="823"/>
      <c r="AM96" s="822"/>
      <c r="AN96" s="823"/>
      <c r="AO96" s="822"/>
      <c r="AP96" s="823"/>
      <c r="AQ96" s="822"/>
      <c r="AR96" s="823"/>
      <c r="AS96" s="822">
        <f t="shared" ref="AS96:AS99" si="382">SUM(AC96:AR96)</f>
        <v>0</v>
      </c>
      <c r="AT96" s="823"/>
      <c r="AU96" s="522" t="str">
        <f t="shared" ref="AU96:AU99" si="383">IF(J96-SUM(K96+M96+O96+Q96+S96+U96+W96+Y96+AA96+AS96)&lt;=1, "Ok", "Not Equal")</f>
        <v>Ok</v>
      </c>
      <c r="AV96" s="436"/>
      <c r="AW96" s="523">
        <f t="shared" ref="AW96:AW99" si="384">J96-K96</f>
        <v>0</v>
      </c>
    </row>
    <row r="97" spans="1:58" ht="22.2" customHeight="1" x14ac:dyDescent="0.35">
      <c r="A97" s="900"/>
      <c r="B97" s="901"/>
      <c r="C97" s="901"/>
      <c r="D97" s="901"/>
      <c r="E97" s="901"/>
      <c r="F97" s="901"/>
      <c r="G97" s="901"/>
      <c r="H97" s="523"/>
      <c r="I97" s="523"/>
      <c r="J97" s="523">
        <f t="shared" si="381"/>
        <v>0</v>
      </c>
      <c r="K97" s="812"/>
      <c r="L97" s="813"/>
      <c r="M97" s="812"/>
      <c r="N97" s="813"/>
      <c r="O97" s="822"/>
      <c r="P97" s="823"/>
      <c r="Q97" s="822"/>
      <c r="R97" s="823"/>
      <c r="S97" s="822"/>
      <c r="T97" s="823"/>
      <c r="U97" s="822"/>
      <c r="V97" s="823"/>
      <c r="W97" s="822"/>
      <c r="X97" s="823"/>
      <c r="Y97" s="822"/>
      <c r="Z97" s="823"/>
      <c r="AA97" s="822"/>
      <c r="AB97" s="823"/>
      <c r="AC97" s="822"/>
      <c r="AD97" s="823"/>
      <c r="AE97" s="822"/>
      <c r="AF97" s="823"/>
      <c r="AG97" s="822"/>
      <c r="AH97" s="823"/>
      <c r="AI97" s="822"/>
      <c r="AJ97" s="823"/>
      <c r="AK97" s="822"/>
      <c r="AL97" s="823"/>
      <c r="AM97" s="822"/>
      <c r="AN97" s="823"/>
      <c r="AO97" s="822"/>
      <c r="AP97" s="823"/>
      <c r="AQ97" s="822"/>
      <c r="AR97" s="823"/>
      <c r="AS97" s="822">
        <f t="shared" si="382"/>
        <v>0</v>
      </c>
      <c r="AT97" s="823"/>
      <c r="AU97" s="522" t="str">
        <f t="shared" si="383"/>
        <v>Ok</v>
      </c>
      <c r="AV97" s="436"/>
      <c r="AW97" s="523">
        <f t="shared" si="384"/>
        <v>0</v>
      </c>
    </row>
    <row r="98" spans="1:58" ht="22.2" customHeight="1" x14ac:dyDescent="0.35">
      <c r="A98" s="900"/>
      <c r="B98" s="901"/>
      <c r="C98" s="901"/>
      <c r="D98" s="901"/>
      <c r="E98" s="901"/>
      <c r="F98" s="901"/>
      <c r="G98" s="901"/>
      <c r="H98" s="523"/>
      <c r="I98" s="523"/>
      <c r="J98" s="523">
        <f t="shared" si="381"/>
        <v>0</v>
      </c>
      <c r="K98" s="812"/>
      <c r="L98" s="813"/>
      <c r="M98" s="812"/>
      <c r="N98" s="813"/>
      <c r="O98" s="822"/>
      <c r="P98" s="823"/>
      <c r="Q98" s="822"/>
      <c r="R98" s="823"/>
      <c r="S98" s="822"/>
      <c r="T98" s="823"/>
      <c r="U98" s="822"/>
      <c r="V98" s="823"/>
      <c r="W98" s="822"/>
      <c r="X98" s="823"/>
      <c r="Y98" s="822"/>
      <c r="Z98" s="823"/>
      <c r="AA98" s="822"/>
      <c r="AB98" s="823"/>
      <c r="AC98" s="822"/>
      <c r="AD98" s="823"/>
      <c r="AE98" s="822"/>
      <c r="AF98" s="823"/>
      <c r="AG98" s="822"/>
      <c r="AH98" s="823"/>
      <c r="AI98" s="822"/>
      <c r="AJ98" s="823"/>
      <c r="AK98" s="822"/>
      <c r="AL98" s="823"/>
      <c r="AM98" s="822"/>
      <c r="AN98" s="823"/>
      <c r="AO98" s="822"/>
      <c r="AP98" s="823"/>
      <c r="AQ98" s="822"/>
      <c r="AR98" s="823"/>
      <c r="AS98" s="822">
        <f t="shared" si="382"/>
        <v>0</v>
      </c>
      <c r="AT98" s="823"/>
      <c r="AU98" s="523" t="str">
        <f t="shared" si="383"/>
        <v>Ok</v>
      </c>
      <c r="AV98" s="436"/>
      <c r="AW98" s="523">
        <f t="shared" si="384"/>
        <v>0</v>
      </c>
    </row>
    <row r="99" spans="1:58" ht="22.2" customHeight="1" x14ac:dyDescent="0.35">
      <c r="A99" s="900"/>
      <c r="B99" s="901"/>
      <c r="C99" s="901"/>
      <c r="D99" s="901"/>
      <c r="E99" s="901"/>
      <c r="F99" s="901"/>
      <c r="G99" s="901"/>
      <c r="H99" s="523"/>
      <c r="I99" s="523"/>
      <c r="J99" s="523">
        <f t="shared" si="381"/>
        <v>0</v>
      </c>
      <c r="K99" s="812"/>
      <c r="L99" s="813"/>
      <c r="M99" s="812"/>
      <c r="N99" s="813"/>
      <c r="O99" s="822"/>
      <c r="P99" s="823"/>
      <c r="Q99" s="822"/>
      <c r="R99" s="823"/>
      <c r="S99" s="822"/>
      <c r="T99" s="823"/>
      <c r="U99" s="822"/>
      <c r="V99" s="823"/>
      <c r="W99" s="822"/>
      <c r="X99" s="823"/>
      <c r="Y99" s="822"/>
      <c r="Z99" s="823"/>
      <c r="AA99" s="822"/>
      <c r="AB99" s="823"/>
      <c r="AC99" s="822"/>
      <c r="AD99" s="823"/>
      <c r="AE99" s="822"/>
      <c r="AF99" s="823"/>
      <c r="AG99" s="822"/>
      <c r="AH99" s="823"/>
      <c r="AI99" s="822"/>
      <c r="AJ99" s="823"/>
      <c r="AK99" s="822"/>
      <c r="AL99" s="823"/>
      <c r="AM99" s="822"/>
      <c r="AN99" s="823"/>
      <c r="AO99" s="822"/>
      <c r="AP99" s="823"/>
      <c r="AQ99" s="822"/>
      <c r="AR99" s="823"/>
      <c r="AS99" s="822">
        <f t="shared" si="382"/>
        <v>0</v>
      </c>
      <c r="AT99" s="823"/>
      <c r="AU99" s="523" t="str">
        <f t="shared" si="383"/>
        <v>Ok</v>
      </c>
      <c r="AV99" s="436"/>
      <c r="AW99" s="523">
        <f t="shared" si="384"/>
        <v>0</v>
      </c>
    </row>
    <row r="100" spans="1:58" ht="22.2" customHeight="1" x14ac:dyDescent="0.35">
      <c r="A100" s="486" t="s">
        <v>153</v>
      </c>
      <c r="B100" s="584"/>
      <c r="C100" s="584"/>
      <c r="D100" s="584"/>
      <c r="E100" s="584"/>
      <c r="F100" s="584"/>
      <c r="G100" s="584"/>
      <c r="H100" s="522">
        <f>SUM(H95:H99)</f>
        <v>0</v>
      </c>
      <c r="I100" s="523">
        <f>SUM(I95:I99)</f>
        <v>0</v>
      </c>
      <c r="J100" s="522">
        <f>SUM(J95:J99)</f>
        <v>0</v>
      </c>
      <c r="K100" s="812">
        <f>SUM(K95:L99)</f>
        <v>0</v>
      </c>
      <c r="L100" s="813"/>
      <c r="M100" s="812">
        <f t="shared" ref="M100" si="385">SUM(M95:N99)</f>
        <v>0</v>
      </c>
      <c r="N100" s="813"/>
      <c r="O100" s="812">
        <f t="shared" ref="O100" si="386">SUM(O95:P99)</f>
        <v>0</v>
      </c>
      <c r="P100" s="813"/>
      <c r="Q100" s="812">
        <f t="shared" ref="Q100:S100" si="387">SUM(Q95:R99)</f>
        <v>0</v>
      </c>
      <c r="R100" s="813"/>
      <c r="S100" s="812">
        <f t="shared" si="387"/>
        <v>0</v>
      </c>
      <c r="T100" s="813"/>
      <c r="U100" s="812">
        <f t="shared" ref="U100" si="388">SUM(U95:V99)</f>
        <v>0</v>
      </c>
      <c r="V100" s="813"/>
      <c r="W100" s="812">
        <f t="shared" ref="W100" si="389">SUM(W95:X99)</f>
        <v>0</v>
      </c>
      <c r="X100" s="813"/>
      <c r="Y100" s="812">
        <f t="shared" ref="Y100" si="390">SUM(Y95:Z99)</f>
        <v>0</v>
      </c>
      <c r="Z100" s="813"/>
      <c r="AA100" s="812">
        <f t="shared" ref="AA100" si="391">SUM(AA95:AB99)</f>
        <v>0</v>
      </c>
      <c r="AB100" s="813"/>
      <c r="AC100" s="812">
        <f t="shared" ref="AC100" si="392">SUM(AC95:AD99)</f>
        <v>0</v>
      </c>
      <c r="AD100" s="813"/>
      <c r="AE100" s="812">
        <f t="shared" ref="AE100" si="393">SUM(AE95:AF99)</f>
        <v>0</v>
      </c>
      <c r="AF100" s="813"/>
      <c r="AG100" s="812">
        <f t="shared" ref="AG100" si="394">SUM(AG95:AH99)</f>
        <v>0</v>
      </c>
      <c r="AH100" s="813"/>
      <c r="AI100" s="812"/>
      <c r="AJ100" s="813"/>
      <c r="AK100" s="812"/>
      <c r="AL100" s="813"/>
      <c r="AM100" s="812"/>
      <c r="AN100" s="813"/>
      <c r="AO100" s="812"/>
      <c r="AP100" s="813"/>
      <c r="AQ100" s="812"/>
      <c r="AR100" s="813"/>
      <c r="AS100" s="812">
        <f>SUM(AS95:AT99)</f>
        <v>0</v>
      </c>
      <c r="AT100" s="813"/>
      <c r="AU100" s="522" t="str">
        <f>IF(J100-SUM(K100+M100+O100+Q100+S100+U100+W100+Y100+AA100+AS100)&lt;=1, "Ok", "Not Equal")</f>
        <v>Ok</v>
      </c>
      <c r="AV100" s="436"/>
      <c r="AW100" s="522">
        <f>SUM(AW93:AW99)</f>
        <v>0</v>
      </c>
    </row>
    <row r="101" spans="1:58" x14ac:dyDescent="0.35">
      <c r="A101" s="506"/>
      <c r="B101" s="507"/>
      <c r="C101" s="507"/>
      <c r="D101" s="507"/>
      <c r="E101" s="507"/>
      <c r="F101" s="507"/>
      <c r="G101" s="507"/>
      <c r="H101" s="507"/>
      <c r="I101" s="507"/>
      <c r="J101" s="508"/>
      <c r="K101" s="508"/>
      <c r="L101" s="508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7"/>
      <c r="AG101" s="507"/>
      <c r="AH101" s="507"/>
      <c r="AI101" s="507"/>
      <c r="AJ101" s="507"/>
      <c r="AK101" s="507"/>
      <c r="AL101" s="507"/>
      <c r="AM101" s="507"/>
      <c r="AN101" s="507"/>
      <c r="AO101" s="507"/>
      <c r="AP101" s="507"/>
      <c r="AQ101" s="507"/>
      <c r="AR101" s="507"/>
      <c r="AS101" s="507"/>
      <c r="AT101" s="507"/>
      <c r="AU101" s="507"/>
      <c r="AV101" s="436"/>
      <c r="AW101" s="507"/>
    </row>
    <row r="102" spans="1:58" s="439" customFormat="1" ht="4.5" customHeight="1" thickBot="1" x14ac:dyDescent="0.4">
      <c r="A102" s="585"/>
      <c r="J102" s="586"/>
      <c r="K102" s="586"/>
      <c r="L102" s="586"/>
      <c r="BB102" s="492"/>
      <c r="BC102" s="492"/>
      <c r="BD102" s="492"/>
      <c r="BE102" s="492"/>
      <c r="BF102" s="492"/>
    </row>
    <row r="103" spans="1:58" ht="30.6" thickBot="1" x14ac:dyDescent="0.55000000000000004">
      <c r="A103" s="454" t="s">
        <v>154</v>
      </c>
      <c r="B103" s="587"/>
      <c r="C103" s="587"/>
      <c r="D103" s="587"/>
      <c r="E103" s="587"/>
      <c r="F103" s="438"/>
      <c r="G103" s="438"/>
      <c r="H103" s="438"/>
      <c r="I103" s="438"/>
      <c r="J103" s="576"/>
      <c r="K103" s="576"/>
      <c r="L103" s="576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830" t="s">
        <v>11</v>
      </c>
      <c r="AD103" s="831"/>
      <c r="AE103" s="831"/>
      <c r="AF103" s="831"/>
      <c r="AG103" s="831"/>
      <c r="AH103" s="831"/>
      <c r="AI103" s="831"/>
      <c r="AJ103" s="831"/>
      <c r="AK103" s="831"/>
      <c r="AL103" s="831"/>
      <c r="AM103" s="831"/>
      <c r="AN103" s="831"/>
      <c r="AO103" s="831"/>
      <c r="AP103" s="831"/>
      <c r="AQ103" s="831"/>
      <c r="AR103" s="831"/>
      <c r="AS103" s="831"/>
      <c r="AT103" s="832"/>
      <c r="AU103" s="436"/>
      <c r="AV103" s="436"/>
    </row>
    <row r="104" spans="1:58" ht="24.6" x14ac:dyDescent="0.4">
      <c r="A104" s="454"/>
      <c r="B104" s="587"/>
      <c r="C104" s="587"/>
      <c r="D104" s="587"/>
      <c r="E104" s="587"/>
      <c r="F104" s="438"/>
      <c r="G104" s="438"/>
      <c r="H104" s="438"/>
      <c r="I104" s="438"/>
      <c r="J104" s="576"/>
      <c r="K104" s="793" t="str">
        <f>K12</f>
        <v>GPS</v>
      </c>
      <c r="L104" s="809"/>
      <c r="M104" s="793" t="str">
        <f t="shared" ref="M104:AT104" si="395">M12</f>
        <v>GR</v>
      </c>
      <c r="N104" s="809"/>
      <c r="O104" s="793" t="str">
        <f t="shared" ref="O104:AT104" si="396">O12</f>
        <v>CW</v>
      </c>
      <c r="P104" s="809"/>
      <c r="Q104" s="793" t="str">
        <f t="shared" ref="Q104:AT104" si="397">Q12</f>
        <v>SOW</v>
      </c>
      <c r="R104" s="809"/>
      <c r="S104" s="793" t="str">
        <f t="shared" ref="S104:AT104" si="398">S12</f>
        <v>SOW</v>
      </c>
      <c r="T104" s="809"/>
      <c r="U104" s="793" t="str">
        <f t="shared" ref="U104:AT104" si="399">U12</f>
        <v>SOW</v>
      </c>
      <c r="V104" s="809"/>
      <c r="W104" s="793" t="str">
        <f t="shared" ref="W104:AT104" si="400">W12</f>
        <v>SOW</v>
      </c>
      <c r="X104" s="809"/>
      <c r="Y104" s="793" t="str">
        <f t="shared" ref="Y104:AT104" si="401">Y12</f>
        <v>SOW</v>
      </c>
      <c r="Z104" s="809"/>
      <c r="AA104" s="793" t="str">
        <f t="shared" ref="AA104:AT104" si="402">AA12</f>
        <v>SOW</v>
      </c>
      <c r="AB104" s="794"/>
      <c r="AC104" s="814" t="str">
        <f t="shared" ref="AC104:AT104" si="403">AC12</f>
        <v>GPS</v>
      </c>
      <c r="AD104" s="815"/>
      <c r="AE104" s="814" t="str">
        <f t="shared" ref="AE104:AT104" si="404">AE12</f>
        <v>GR</v>
      </c>
      <c r="AF104" s="815"/>
      <c r="AG104" s="814" t="str">
        <f t="shared" ref="AG104:AT104" si="405">AG12</f>
        <v>CW</v>
      </c>
      <c r="AH104" s="815"/>
      <c r="AI104" s="814" t="str">
        <f t="shared" ref="AI104:AT104" si="406">AI12</f>
        <v>AB 109</v>
      </c>
      <c r="AJ104" s="815"/>
      <c r="AK104" s="814" t="str">
        <f t="shared" ref="AK104:AT104" si="407">AK12</f>
        <v>SOW</v>
      </c>
      <c r="AL104" s="815"/>
      <c r="AM104" s="814" t="str">
        <f t="shared" ref="AM104:AT104" si="408">AM12</f>
        <v>SOW</v>
      </c>
      <c r="AN104" s="815"/>
      <c r="AO104" s="814" t="str">
        <f t="shared" ref="AO104:AT104" si="409">AO12</f>
        <v>SOW</v>
      </c>
      <c r="AP104" s="815"/>
      <c r="AQ104" s="814" t="str">
        <f t="shared" ref="AQ104:AT104" si="410">AQ12</f>
        <v>SOW</v>
      </c>
      <c r="AR104" s="815"/>
      <c r="AS104" s="814" t="str">
        <f t="shared" ref="AS104:AT104" si="411">AS12</f>
        <v>CASC TOTAL</v>
      </c>
      <c r="AT104" s="815"/>
      <c r="AU104" s="436"/>
      <c r="AV104" s="436"/>
    </row>
    <row r="105" spans="1:58" x14ac:dyDescent="0.35">
      <c r="A105" s="438"/>
      <c r="B105" s="499"/>
      <c r="C105" s="810" t="s">
        <v>17</v>
      </c>
      <c r="D105" s="904"/>
      <c r="E105" s="904"/>
      <c r="F105" s="904"/>
      <c r="G105" s="904"/>
      <c r="H105" s="904"/>
      <c r="I105" s="904"/>
      <c r="J105" s="459" t="s">
        <v>18</v>
      </c>
      <c r="K105" s="795" t="s">
        <v>19</v>
      </c>
      <c r="L105" s="796" t="s">
        <v>19</v>
      </c>
      <c r="M105" s="795" t="s">
        <v>113</v>
      </c>
      <c r="N105" s="796"/>
      <c r="O105" s="795" t="s">
        <v>20</v>
      </c>
      <c r="P105" s="796"/>
      <c r="Q105" s="795" t="s">
        <v>21</v>
      </c>
      <c r="R105" s="796"/>
      <c r="S105" s="795" t="s">
        <v>22</v>
      </c>
      <c r="T105" s="796"/>
      <c r="U105" s="795" t="s">
        <v>23</v>
      </c>
      <c r="V105" s="796"/>
      <c r="W105" s="795" t="s">
        <v>24</v>
      </c>
      <c r="X105" s="796"/>
      <c r="Y105" s="795" t="s">
        <v>25</v>
      </c>
      <c r="Z105" s="796"/>
      <c r="AA105" s="795" t="s">
        <v>26</v>
      </c>
      <c r="AB105" s="796"/>
      <c r="AC105" s="890" t="s">
        <v>27</v>
      </c>
      <c r="AD105" s="891" t="s">
        <v>33</v>
      </c>
      <c r="AE105" s="890" t="s">
        <v>28</v>
      </c>
      <c r="AF105" s="891" t="s">
        <v>35</v>
      </c>
      <c r="AG105" s="890" t="s">
        <v>29</v>
      </c>
      <c r="AH105" s="891" t="s">
        <v>37</v>
      </c>
      <c r="AI105" s="890" t="s">
        <v>30</v>
      </c>
      <c r="AJ105" s="891"/>
      <c r="AK105" s="890" t="s">
        <v>31</v>
      </c>
      <c r="AL105" s="891"/>
      <c r="AM105" s="890" t="s">
        <v>32</v>
      </c>
      <c r="AN105" s="891"/>
      <c r="AO105" s="890" t="s">
        <v>33</v>
      </c>
      <c r="AP105" s="891"/>
      <c r="AQ105" s="890" t="s">
        <v>34</v>
      </c>
      <c r="AR105" s="891"/>
      <c r="AS105" s="890" t="s">
        <v>35</v>
      </c>
      <c r="AT105" s="891"/>
      <c r="AU105" s="459" t="s">
        <v>36</v>
      </c>
      <c r="AV105" s="436"/>
      <c r="AW105" s="459" t="s">
        <v>22</v>
      </c>
    </row>
    <row r="106" spans="1:58" ht="21.75" customHeight="1" x14ac:dyDescent="0.35">
      <c r="A106" s="588"/>
      <c r="B106" s="499"/>
      <c r="C106" s="905" t="s">
        <v>155</v>
      </c>
      <c r="D106" s="906"/>
      <c r="E106" s="906"/>
      <c r="F106" s="906"/>
      <c r="G106" s="906"/>
      <c r="H106" s="906"/>
      <c r="I106" s="906"/>
      <c r="J106" s="475" t="s">
        <v>470</v>
      </c>
      <c r="K106" s="799" t="s">
        <v>381</v>
      </c>
      <c r="L106" s="800"/>
      <c r="M106" s="803" t="s">
        <v>381</v>
      </c>
      <c r="N106" s="804"/>
      <c r="O106" s="803" t="s">
        <v>381</v>
      </c>
      <c r="P106" s="804"/>
      <c r="Q106" s="803" t="s">
        <v>381</v>
      </c>
      <c r="R106" s="804"/>
      <c r="S106" s="803" t="s">
        <v>381</v>
      </c>
      <c r="T106" s="804"/>
      <c r="U106" s="803" t="s">
        <v>381</v>
      </c>
      <c r="V106" s="804"/>
      <c r="W106" s="803" t="s">
        <v>381</v>
      </c>
      <c r="X106" s="804"/>
      <c r="Y106" s="803" t="s">
        <v>381</v>
      </c>
      <c r="Z106" s="804"/>
      <c r="AA106" s="803" t="s">
        <v>381</v>
      </c>
      <c r="AB106" s="804"/>
      <c r="AC106" s="803" t="s">
        <v>381</v>
      </c>
      <c r="AD106" s="804"/>
      <c r="AE106" s="803" t="s">
        <v>381</v>
      </c>
      <c r="AF106" s="804"/>
      <c r="AG106" s="803" t="s">
        <v>381</v>
      </c>
      <c r="AH106" s="804"/>
      <c r="AI106" s="803" t="s">
        <v>381</v>
      </c>
      <c r="AJ106" s="804"/>
      <c r="AK106" s="803" t="s">
        <v>381</v>
      </c>
      <c r="AL106" s="804"/>
      <c r="AM106" s="803" t="s">
        <v>381</v>
      </c>
      <c r="AN106" s="804"/>
      <c r="AO106" s="803" t="s">
        <v>381</v>
      </c>
      <c r="AP106" s="804"/>
      <c r="AQ106" s="803" t="s">
        <v>381</v>
      </c>
      <c r="AR106" s="804"/>
      <c r="AS106" s="803" t="s">
        <v>381</v>
      </c>
      <c r="AT106" s="804"/>
      <c r="AU106" s="474"/>
      <c r="AV106" s="436"/>
      <c r="AW106" s="580"/>
    </row>
    <row r="107" spans="1:58" ht="19.5" customHeight="1" x14ac:dyDescent="0.35">
      <c r="A107" s="589"/>
      <c r="B107" s="590"/>
      <c r="C107" s="907"/>
      <c r="D107" s="908"/>
      <c r="E107" s="908"/>
      <c r="F107" s="908"/>
      <c r="G107" s="908"/>
      <c r="H107" s="908"/>
      <c r="I107" s="908"/>
      <c r="J107" s="519" t="s">
        <v>466</v>
      </c>
      <c r="K107" s="799" t="s">
        <v>471</v>
      </c>
      <c r="L107" s="800"/>
      <c r="M107" s="799" t="s">
        <v>471</v>
      </c>
      <c r="N107" s="800"/>
      <c r="O107" s="799" t="s">
        <v>471</v>
      </c>
      <c r="P107" s="800"/>
      <c r="Q107" s="799" t="s">
        <v>471</v>
      </c>
      <c r="R107" s="800"/>
      <c r="S107" s="799" t="s">
        <v>471</v>
      </c>
      <c r="T107" s="800"/>
      <c r="U107" s="799" t="s">
        <v>471</v>
      </c>
      <c r="V107" s="800"/>
      <c r="W107" s="799" t="s">
        <v>471</v>
      </c>
      <c r="X107" s="800"/>
      <c r="Y107" s="799" t="s">
        <v>471</v>
      </c>
      <c r="Z107" s="800"/>
      <c r="AA107" s="799" t="s">
        <v>471</v>
      </c>
      <c r="AB107" s="800"/>
      <c r="AC107" s="799" t="s">
        <v>471</v>
      </c>
      <c r="AD107" s="800"/>
      <c r="AE107" s="799" t="s">
        <v>471</v>
      </c>
      <c r="AF107" s="800"/>
      <c r="AG107" s="799" t="s">
        <v>471</v>
      </c>
      <c r="AH107" s="800"/>
      <c r="AI107" s="799" t="s">
        <v>471</v>
      </c>
      <c r="AJ107" s="800"/>
      <c r="AK107" s="799" t="s">
        <v>471</v>
      </c>
      <c r="AL107" s="800"/>
      <c r="AM107" s="799" t="s">
        <v>471</v>
      </c>
      <c r="AN107" s="800"/>
      <c r="AO107" s="799" t="s">
        <v>471</v>
      </c>
      <c r="AP107" s="800"/>
      <c r="AQ107" s="799" t="s">
        <v>471</v>
      </c>
      <c r="AR107" s="800"/>
      <c r="AS107" s="799" t="s">
        <v>471</v>
      </c>
      <c r="AT107" s="800"/>
      <c r="AU107" s="704" t="s">
        <v>474</v>
      </c>
      <c r="AV107" s="436"/>
      <c r="AW107" s="582" t="s">
        <v>156</v>
      </c>
    </row>
    <row r="108" spans="1:58" x14ac:dyDescent="0.35">
      <c r="A108" s="589"/>
      <c r="B108" s="589"/>
      <c r="C108" s="909"/>
      <c r="D108" s="910"/>
      <c r="E108" s="910"/>
      <c r="F108" s="910"/>
      <c r="G108" s="910"/>
      <c r="H108" s="910"/>
      <c r="I108" s="910"/>
      <c r="J108" s="591" t="s">
        <v>471</v>
      </c>
      <c r="K108" s="805" t="s">
        <v>151</v>
      </c>
      <c r="L108" s="806"/>
      <c r="M108" s="805" t="s">
        <v>151</v>
      </c>
      <c r="N108" s="806"/>
      <c r="O108" s="805" t="s">
        <v>151</v>
      </c>
      <c r="P108" s="806"/>
      <c r="Q108" s="805" t="s">
        <v>151</v>
      </c>
      <c r="R108" s="806"/>
      <c r="S108" s="805" t="s">
        <v>151</v>
      </c>
      <c r="T108" s="806"/>
      <c r="U108" s="805" t="s">
        <v>151</v>
      </c>
      <c r="V108" s="806"/>
      <c r="W108" s="805" t="s">
        <v>151</v>
      </c>
      <c r="X108" s="806"/>
      <c r="Y108" s="805" t="s">
        <v>151</v>
      </c>
      <c r="Z108" s="806"/>
      <c r="AA108" s="805" t="s">
        <v>151</v>
      </c>
      <c r="AB108" s="806"/>
      <c r="AC108" s="805" t="s">
        <v>151</v>
      </c>
      <c r="AD108" s="806"/>
      <c r="AE108" s="805" t="s">
        <v>151</v>
      </c>
      <c r="AF108" s="806"/>
      <c r="AG108" s="805" t="s">
        <v>151</v>
      </c>
      <c r="AH108" s="806"/>
      <c r="AI108" s="805" t="s">
        <v>151</v>
      </c>
      <c r="AJ108" s="806"/>
      <c r="AK108" s="805" t="s">
        <v>151</v>
      </c>
      <c r="AL108" s="806"/>
      <c r="AM108" s="805" t="s">
        <v>151</v>
      </c>
      <c r="AN108" s="806"/>
      <c r="AO108" s="805" t="s">
        <v>151</v>
      </c>
      <c r="AP108" s="806"/>
      <c r="AQ108" s="805" t="s">
        <v>151</v>
      </c>
      <c r="AR108" s="806"/>
      <c r="AS108" s="805" t="s">
        <v>151</v>
      </c>
      <c r="AT108" s="806"/>
      <c r="AU108" s="479" t="s">
        <v>475</v>
      </c>
      <c r="AV108" s="436"/>
      <c r="AW108" s="482" t="s">
        <v>72</v>
      </c>
    </row>
    <row r="109" spans="1:58" ht="14.4" customHeight="1" x14ac:dyDescent="0.35">
      <c r="C109" s="592" t="s">
        <v>157</v>
      </c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/>
      <c r="X109" s="436"/>
      <c r="Y109" s="436"/>
      <c r="Z109" s="436"/>
      <c r="AA109" s="436"/>
      <c r="AB109" s="436"/>
      <c r="AC109" s="436"/>
      <c r="AD109" s="436"/>
      <c r="AE109" s="436"/>
      <c r="AF109" s="436"/>
      <c r="AG109" s="436"/>
      <c r="AH109" s="436"/>
      <c r="AI109" s="436"/>
      <c r="AJ109" s="436"/>
      <c r="AK109" s="436"/>
      <c r="AL109" s="436"/>
      <c r="AM109" s="436"/>
      <c r="AN109" s="436"/>
      <c r="AO109" s="436"/>
      <c r="AP109" s="436"/>
      <c r="AQ109" s="436"/>
      <c r="AR109" s="436"/>
      <c r="AS109" s="436"/>
      <c r="AT109" s="436"/>
      <c r="AU109" s="436"/>
      <c r="AV109" s="436"/>
    </row>
    <row r="110" spans="1:58" x14ac:dyDescent="0.35">
      <c r="A110" s="589"/>
      <c r="B110" s="589"/>
      <c r="C110" s="810" t="s">
        <v>158</v>
      </c>
      <c r="D110" s="904"/>
      <c r="E110" s="915" t="s">
        <v>159</v>
      </c>
      <c r="F110" s="916"/>
      <c r="G110" s="916"/>
      <c r="H110" s="916"/>
      <c r="I110" s="916"/>
      <c r="J110" s="593"/>
      <c r="K110" s="807"/>
      <c r="L110" s="808"/>
      <c r="M110" s="807"/>
      <c r="N110" s="808"/>
      <c r="O110" s="807"/>
      <c r="P110" s="808"/>
      <c r="Q110" s="807"/>
      <c r="R110" s="808"/>
      <c r="S110" s="807"/>
      <c r="T110" s="808"/>
      <c r="U110" s="807"/>
      <c r="V110" s="808"/>
      <c r="W110" s="807"/>
      <c r="X110" s="808"/>
      <c r="Y110" s="807"/>
      <c r="Z110" s="808"/>
      <c r="AA110" s="807"/>
      <c r="AB110" s="808"/>
      <c r="AC110" s="807"/>
      <c r="AD110" s="808"/>
      <c r="AE110" s="807"/>
      <c r="AF110" s="808"/>
      <c r="AG110" s="807"/>
      <c r="AH110" s="808"/>
      <c r="AI110" s="807"/>
      <c r="AJ110" s="808"/>
      <c r="AK110" s="807"/>
      <c r="AL110" s="808"/>
      <c r="AM110" s="807"/>
      <c r="AN110" s="808"/>
      <c r="AO110" s="807"/>
      <c r="AP110" s="808"/>
      <c r="AQ110" s="807"/>
      <c r="AR110" s="808"/>
      <c r="AS110" s="807">
        <f>SUM(AC110:AR110)</f>
        <v>0</v>
      </c>
      <c r="AT110" s="808"/>
      <c r="AU110" s="522" t="str">
        <f>IF(J110-SUM(K110+M110+O110+Q110+S110+U110+W110+Y110+AA110+AS110)&lt;=1, "Ok", "Not Equal")</f>
        <v>Ok</v>
      </c>
      <c r="AV110" s="436"/>
      <c r="AW110" s="522">
        <f>K110-L110</f>
        <v>0</v>
      </c>
    </row>
    <row r="111" spans="1:58" ht="14.4" customHeight="1" x14ac:dyDescent="0.35">
      <c r="A111" s="436" t="s">
        <v>158</v>
      </c>
      <c r="C111" s="592" t="s">
        <v>160</v>
      </c>
      <c r="M111" s="436"/>
      <c r="N111" s="436"/>
      <c r="O111" s="436"/>
      <c r="P111" s="436"/>
      <c r="Q111" s="436"/>
      <c r="R111" s="436"/>
      <c r="S111" s="436"/>
      <c r="T111" s="436"/>
      <c r="U111" s="436"/>
      <c r="V111" s="436"/>
      <c r="W111" s="436"/>
      <c r="X111" s="436"/>
      <c r="Y111" s="436"/>
      <c r="Z111" s="436"/>
      <c r="AA111" s="436"/>
      <c r="AB111" s="436"/>
      <c r="AC111" s="436"/>
      <c r="AD111" s="436"/>
      <c r="AE111" s="436"/>
      <c r="AF111" s="436"/>
      <c r="AG111" s="436"/>
      <c r="AH111" s="436"/>
      <c r="AI111" s="436"/>
      <c r="AJ111" s="436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</row>
    <row r="112" spans="1:58" ht="17.25" customHeight="1" x14ac:dyDescent="0.35">
      <c r="A112" s="594"/>
      <c r="B112" s="595"/>
      <c r="C112" s="913"/>
      <c r="D112" s="914"/>
      <c r="E112" s="915" t="s">
        <v>161</v>
      </c>
      <c r="F112" s="916"/>
      <c r="G112" s="916"/>
      <c r="H112" s="916"/>
      <c r="I112" s="916"/>
      <c r="J112" s="523"/>
      <c r="K112" s="807"/>
      <c r="L112" s="808"/>
      <c r="M112" s="807"/>
      <c r="N112" s="808"/>
      <c r="O112" s="807"/>
      <c r="P112" s="808"/>
      <c r="Q112" s="807"/>
      <c r="R112" s="808"/>
      <c r="S112" s="807"/>
      <c r="T112" s="808"/>
      <c r="U112" s="807"/>
      <c r="V112" s="808"/>
      <c r="W112" s="807"/>
      <c r="X112" s="808"/>
      <c r="Y112" s="807"/>
      <c r="Z112" s="808"/>
      <c r="AA112" s="807"/>
      <c r="AB112" s="808"/>
      <c r="AC112" s="807"/>
      <c r="AD112" s="808"/>
      <c r="AE112" s="807"/>
      <c r="AF112" s="808"/>
      <c r="AG112" s="807"/>
      <c r="AH112" s="808"/>
      <c r="AI112" s="807"/>
      <c r="AJ112" s="808"/>
      <c r="AK112" s="807"/>
      <c r="AL112" s="808"/>
      <c r="AM112" s="807"/>
      <c r="AN112" s="808"/>
      <c r="AO112" s="807"/>
      <c r="AP112" s="808"/>
      <c r="AQ112" s="807"/>
      <c r="AR112" s="808"/>
      <c r="AS112" s="807">
        <f t="shared" ref="AS112:AS127" si="412">SUM(AC112:AR112)</f>
        <v>0</v>
      </c>
      <c r="AT112" s="808"/>
      <c r="AU112" s="522" t="str">
        <f t="shared" ref="AU112:AU127" si="413">IF(J112-SUM(K112+M112+O112+Q112+S112+U112+W112+Y112+AA112+AS112)&lt;=1, "Ok", "Not Equal")</f>
        <v>Ok</v>
      </c>
      <c r="AV112" s="436"/>
      <c r="AW112" s="522">
        <f t="shared" ref="AW112:AW127" si="414">K112-L112</f>
        <v>0</v>
      </c>
    </row>
    <row r="113" spans="1:49" ht="17.25" customHeight="1" x14ac:dyDescent="0.35">
      <c r="A113" s="499"/>
      <c r="B113" s="595"/>
      <c r="C113" s="902"/>
      <c r="D113" s="903"/>
      <c r="E113" s="596" t="s">
        <v>162</v>
      </c>
      <c r="F113" s="597"/>
      <c r="G113" s="597"/>
      <c r="H113" s="597"/>
      <c r="I113" s="597"/>
      <c r="J113" s="523"/>
      <c r="K113" s="807"/>
      <c r="L113" s="808"/>
      <c r="M113" s="807"/>
      <c r="N113" s="808"/>
      <c r="O113" s="807"/>
      <c r="P113" s="808"/>
      <c r="Q113" s="807"/>
      <c r="R113" s="808"/>
      <c r="S113" s="807"/>
      <c r="T113" s="808"/>
      <c r="U113" s="807"/>
      <c r="V113" s="808"/>
      <c r="W113" s="807"/>
      <c r="X113" s="808"/>
      <c r="Y113" s="807"/>
      <c r="Z113" s="808"/>
      <c r="AA113" s="807"/>
      <c r="AB113" s="808"/>
      <c r="AC113" s="807"/>
      <c r="AD113" s="808"/>
      <c r="AE113" s="807"/>
      <c r="AF113" s="808"/>
      <c r="AG113" s="807"/>
      <c r="AH113" s="808"/>
      <c r="AI113" s="807"/>
      <c r="AJ113" s="808"/>
      <c r="AK113" s="807"/>
      <c r="AL113" s="808"/>
      <c r="AM113" s="807"/>
      <c r="AN113" s="808"/>
      <c r="AO113" s="807"/>
      <c r="AP113" s="808"/>
      <c r="AQ113" s="807"/>
      <c r="AR113" s="808"/>
      <c r="AS113" s="807">
        <f t="shared" si="412"/>
        <v>0</v>
      </c>
      <c r="AT113" s="808"/>
      <c r="AU113" s="598" t="str">
        <f t="shared" si="413"/>
        <v>Ok</v>
      </c>
      <c r="AV113" s="436"/>
      <c r="AW113" s="598">
        <f t="shared" si="414"/>
        <v>0</v>
      </c>
    </row>
    <row r="114" spans="1:49" ht="17.25" customHeight="1" x14ac:dyDescent="0.35">
      <c r="A114" s="499"/>
      <c r="B114" s="599"/>
      <c r="C114" s="902"/>
      <c r="D114" s="903"/>
      <c r="E114" s="596" t="s">
        <v>163</v>
      </c>
      <c r="F114" s="597"/>
      <c r="G114" s="597"/>
      <c r="H114" s="597"/>
      <c r="I114" s="597"/>
      <c r="J114" s="523"/>
      <c r="K114" s="807"/>
      <c r="L114" s="808"/>
      <c r="M114" s="807"/>
      <c r="N114" s="808"/>
      <c r="O114" s="807"/>
      <c r="P114" s="808"/>
      <c r="Q114" s="807"/>
      <c r="R114" s="808"/>
      <c r="S114" s="807"/>
      <c r="T114" s="808"/>
      <c r="U114" s="807"/>
      <c r="V114" s="808"/>
      <c r="W114" s="807"/>
      <c r="X114" s="808"/>
      <c r="Y114" s="807"/>
      <c r="Z114" s="808"/>
      <c r="AA114" s="807"/>
      <c r="AB114" s="808"/>
      <c r="AC114" s="807"/>
      <c r="AD114" s="808"/>
      <c r="AE114" s="807"/>
      <c r="AF114" s="808"/>
      <c r="AG114" s="807"/>
      <c r="AH114" s="808"/>
      <c r="AI114" s="807"/>
      <c r="AJ114" s="808"/>
      <c r="AK114" s="807"/>
      <c r="AL114" s="808"/>
      <c r="AM114" s="807"/>
      <c r="AN114" s="808"/>
      <c r="AO114" s="807"/>
      <c r="AP114" s="808"/>
      <c r="AQ114" s="807"/>
      <c r="AR114" s="808"/>
      <c r="AS114" s="807">
        <f t="shared" si="412"/>
        <v>0</v>
      </c>
      <c r="AT114" s="808"/>
      <c r="AU114" s="598" t="str">
        <f t="shared" si="413"/>
        <v>Ok</v>
      </c>
      <c r="AV114" s="436"/>
      <c r="AW114" s="598">
        <f t="shared" si="414"/>
        <v>0</v>
      </c>
    </row>
    <row r="115" spans="1:49" ht="17.25" customHeight="1" x14ac:dyDescent="0.35">
      <c r="A115" s="499"/>
      <c r="B115" s="599"/>
      <c r="C115" s="902"/>
      <c r="D115" s="903"/>
      <c r="E115" s="596" t="s">
        <v>164</v>
      </c>
      <c r="F115" s="597"/>
      <c r="G115" s="597"/>
      <c r="H115" s="597"/>
      <c r="I115" s="597"/>
      <c r="J115" s="554"/>
      <c r="K115" s="807"/>
      <c r="L115" s="808"/>
      <c r="M115" s="807"/>
      <c r="N115" s="808"/>
      <c r="O115" s="807"/>
      <c r="P115" s="808"/>
      <c r="Q115" s="807"/>
      <c r="R115" s="808"/>
      <c r="S115" s="807"/>
      <c r="T115" s="808"/>
      <c r="U115" s="807"/>
      <c r="V115" s="808"/>
      <c r="W115" s="807"/>
      <c r="X115" s="808"/>
      <c r="Y115" s="807"/>
      <c r="Z115" s="808"/>
      <c r="AA115" s="807"/>
      <c r="AB115" s="808"/>
      <c r="AC115" s="807"/>
      <c r="AD115" s="808"/>
      <c r="AE115" s="807"/>
      <c r="AF115" s="808"/>
      <c r="AG115" s="807"/>
      <c r="AH115" s="808"/>
      <c r="AI115" s="807"/>
      <c r="AJ115" s="808"/>
      <c r="AK115" s="807"/>
      <c r="AL115" s="808"/>
      <c r="AM115" s="807"/>
      <c r="AN115" s="808"/>
      <c r="AO115" s="807"/>
      <c r="AP115" s="808"/>
      <c r="AQ115" s="807"/>
      <c r="AR115" s="808"/>
      <c r="AS115" s="807">
        <f t="shared" si="412"/>
        <v>0</v>
      </c>
      <c r="AT115" s="808"/>
      <c r="AU115" s="600" t="str">
        <f t="shared" si="413"/>
        <v>Ok</v>
      </c>
      <c r="AV115" s="436"/>
      <c r="AW115" s="598">
        <f t="shared" si="414"/>
        <v>0</v>
      </c>
    </row>
    <row r="116" spans="1:49" ht="17.25" customHeight="1" x14ac:dyDescent="0.35">
      <c r="A116" s="499"/>
      <c r="B116" s="599"/>
      <c r="C116" s="902"/>
      <c r="D116" s="903"/>
      <c r="E116" s="596" t="s">
        <v>165</v>
      </c>
      <c r="F116" s="597"/>
      <c r="G116" s="597"/>
      <c r="H116" s="597"/>
      <c r="I116" s="597"/>
      <c r="J116" s="523"/>
      <c r="K116" s="807"/>
      <c r="L116" s="808"/>
      <c r="M116" s="807"/>
      <c r="N116" s="808"/>
      <c r="O116" s="807"/>
      <c r="P116" s="808"/>
      <c r="Q116" s="807"/>
      <c r="R116" s="808"/>
      <c r="S116" s="807"/>
      <c r="T116" s="808"/>
      <c r="U116" s="807"/>
      <c r="V116" s="808"/>
      <c r="W116" s="807"/>
      <c r="X116" s="808"/>
      <c r="Y116" s="807"/>
      <c r="Z116" s="808"/>
      <c r="AA116" s="807"/>
      <c r="AB116" s="808"/>
      <c r="AC116" s="807"/>
      <c r="AD116" s="808"/>
      <c r="AE116" s="807"/>
      <c r="AF116" s="808"/>
      <c r="AG116" s="807"/>
      <c r="AH116" s="808"/>
      <c r="AI116" s="807"/>
      <c r="AJ116" s="808"/>
      <c r="AK116" s="807"/>
      <c r="AL116" s="808"/>
      <c r="AM116" s="807"/>
      <c r="AN116" s="808"/>
      <c r="AO116" s="807"/>
      <c r="AP116" s="808"/>
      <c r="AQ116" s="807"/>
      <c r="AR116" s="808"/>
      <c r="AS116" s="807">
        <f t="shared" si="412"/>
        <v>0</v>
      </c>
      <c r="AT116" s="808"/>
      <c r="AU116" s="600" t="str">
        <f t="shared" si="413"/>
        <v>Ok</v>
      </c>
      <c r="AV116" s="436"/>
      <c r="AW116" s="598">
        <f t="shared" si="414"/>
        <v>0</v>
      </c>
    </row>
    <row r="117" spans="1:49" ht="17.25" customHeight="1" x14ac:dyDescent="0.35">
      <c r="A117" s="499"/>
      <c r="B117" s="599"/>
      <c r="C117" s="902"/>
      <c r="D117" s="903"/>
      <c r="E117" s="596" t="s">
        <v>166</v>
      </c>
      <c r="F117" s="597"/>
      <c r="G117" s="597"/>
      <c r="H117" s="597"/>
      <c r="I117" s="597"/>
      <c r="J117" s="523"/>
      <c r="K117" s="807"/>
      <c r="L117" s="808"/>
      <c r="M117" s="807"/>
      <c r="N117" s="808"/>
      <c r="O117" s="807"/>
      <c r="P117" s="808"/>
      <c r="Q117" s="807"/>
      <c r="R117" s="808"/>
      <c r="S117" s="807"/>
      <c r="T117" s="808"/>
      <c r="U117" s="807"/>
      <c r="V117" s="808"/>
      <c r="W117" s="807"/>
      <c r="X117" s="808"/>
      <c r="Y117" s="807"/>
      <c r="Z117" s="808"/>
      <c r="AA117" s="807"/>
      <c r="AB117" s="808"/>
      <c r="AC117" s="807"/>
      <c r="AD117" s="808"/>
      <c r="AE117" s="807"/>
      <c r="AF117" s="808"/>
      <c r="AG117" s="807"/>
      <c r="AH117" s="808"/>
      <c r="AI117" s="807"/>
      <c r="AJ117" s="808"/>
      <c r="AK117" s="807"/>
      <c r="AL117" s="808"/>
      <c r="AM117" s="807"/>
      <c r="AN117" s="808"/>
      <c r="AO117" s="807"/>
      <c r="AP117" s="808"/>
      <c r="AQ117" s="807"/>
      <c r="AR117" s="808"/>
      <c r="AS117" s="807">
        <f t="shared" si="412"/>
        <v>0</v>
      </c>
      <c r="AT117" s="808"/>
      <c r="AU117" s="600" t="str">
        <f t="shared" si="413"/>
        <v>Ok</v>
      </c>
      <c r="AV117" s="436"/>
      <c r="AW117" s="598">
        <f t="shared" si="414"/>
        <v>0</v>
      </c>
    </row>
    <row r="118" spans="1:49" ht="17.25" customHeight="1" x14ac:dyDescent="0.35">
      <c r="A118" s="499"/>
      <c r="B118" s="599"/>
      <c r="C118" s="902"/>
      <c r="D118" s="903"/>
      <c r="E118" s="596" t="s">
        <v>167</v>
      </c>
      <c r="F118" s="597"/>
      <c r="G118" s="597"/>
      <c r="H118" s="597"/>
      <c r="I118" s="597"/>
      <c r="J118" s="523"/>
      <c r="K118" s="807"/>
      <c r="L118" s="808"/>
      <c r="M118" s="807"/>
      <c r="N118" s="808"/>
      <c r="O118" s="807"/>
      <c r="P118" s="808"/>
      <c r="Q118" s="807"/>
      <c r="R118" s="808"/>
      <c r="S118" s="807"/>
      <c r="T118" s="808"/>
      <c r="U118" s="807"/>
      <c r="V118" s="808"/>
      <c r="W118" s="807"/>
      <c r="X118" s="808"/>
      <c r="Y118" s="807"/>
      <c r="Z118" s="808"/>
      <c r="AA118" s="807"/>
      <c r="AB118" s="808"/>
      <c r="AC118" s="807"/>
      <c r="AD118" s="808"/>
      <c r="AE118" s="807"/>
      <c r="AF118" s="808"/>
      <c r="AG118" s="807"/>
      <c r="AH118" s="808"/>
      <c r="AI118" s="807"/>
      <c r="AJ118" s="808"/>
      <c r="AK118" s="807"/>
      <c r="AL118" s="808"/>
      <c r="AM118" s="807"/>
      <c r="AN118" s="808"/>
      <c r="AO118" s="807"/>
      <c r="AP118" s="808"/>
      <c r="AQ118" s="807"/>
      <c r="AR118" s="808"/>
      <c r="AS118" s="807">
        <f t="shared" si="412"/>
        <v>0</v>
      </c>
      <c r="AT118" s="808"/>
      <c r="AU118" s="600" t="str">
        <f t="shared" si="413"/>
        <v>Ok</v>
      </c>
      <c r="AV118" s="436"/>
      <c r="AW118" s="598">
        <f t="shared" si="414"/>
        <v>0</v>
      </c>
    </row>
    <row r="119" spans="1:49" ht="17.25" customHeight="1" x14ac:dyDescent="0.35">
      <c r="A119" s="499"/>
      <c r="B119" s="599"/>
      <c r="C119" s="902"/>
      <c r="D119" s="903"/>
      <c r="E119" s="596" t="s">
        <v>168</v>
      </c>
      <c r="F119" s="597"/>
      <c r="G119" s="597"/>
      <c r="H119" s="597"/>
      <c r="I119" s="597"/>
      <c r="J119" s="523"/>
      <c r="K119" s="807"/>
      <c r="L119" s="808"/>
      <c r="M119" s="807"/>
      <c r="N119" s="808"/>
      <c r="O119" s="807"/>
      <c r="P119" s="808"/>
      <c r="Q119" s="807"/>
      <c r="R119" s="808"/>
      <c r="S119" s="807"/>
      <c r="T119" s="808"/>
      <c r="U119" s="807"/>
      <c r="V119" s="808"/>
      <c r="W119" s="807"/>
      <c r="X119" s="808"/>
      <c r="Y119" s="807"/>
      <c r="Z119" s="808"/>
      <c r="AA119" s="807"/>
      <c r="AB119" s="808"/>
      <c r="AC119" s="807"/>
      <c r="AD119" s="808"/>
      <c r="AE119" s="807"/>
      <c r="AF119" s="808"/>
      <c r="AG119" s="807"/>
      <c r="AH119" s="808"/>
      <c r="AI119" s="807"/>
      <c r="AJ119" s="808"/>
      <c r="AK119" s="807"/>
      <c r="AL119" s="808"/>
      <c r="AM119" s="807"/>
      <c r="AN119" s="808"/>
      <c r="AO119" s="807"/>
      <c r="AP119" s="808"/>
      <c r="AQ119" s="807"/>
      <c r="AR119" s="808"/>
      <c r="AS119" s="807">
        <f t="shared" si="412"/>
        <v>0</v>
      </c>
      <c r="AT119" s="808"/>
      <c r="AU119" s="600" t="str">
        <f t="shared" si="413"/>
        <v>Ok</v>
      </c>
      <c r="AV119" s="436"/>
      <c r="AW119" s="598">
        <f t="shared" si="414"/>
        <v>0</v>
      </c>
    </row>
    <row r="120" spans="1:49" ht="17.25" customHeight="1" x14ac:dyDescent="0.35">
      <c r="A120" s="499"/>
      <c r="B120" s="599"/>
      <c r="C120" s="902"/>
      <c r="D120" s="903"/>
      <c r="E120" s="596" t="s">
        <v>169</v>
      </c>
      <c r="F120" s="597"/>
      <c r="G120" s="597"/>
      <c r="H120" s="597"/>
      <c r="I120" s="597"/>
      <c r="J120" s="523"/>
      <c r="K120" s="807"/>
      <c r="L120" s="808"/>
      <c r="M120" s="807"/>
      <c r="N120" s="808"/>
      <c r="O120" s="807"/>
      <c r="P120" s="808"/>
      <c r="Q120" s="807"/>
      <c r="R120" s="808"/>
      <c r="S120" s="807"/>
      <c r="T120" s="808"/>
      <c r="U120" s="807"/>
      <c r="V120" s="808"/>
      <c r="W120" s="807"/>
      <c r="X120" s="808"/>
      <c r="Y120" s="807"/>
      <c r="Z120" s="808"/>
      <c r="AA120" s="807"/>
      <c r="AB120" s="808"/>
      <c r="AC120" s="807"/>
      <c r="AD120" s="808"/>
      <c r="AE120" s="807"/>
      <c r="AF120" s="808"/>
      <c r="AG120" s="807"/>
      <c r="AH120" s="808"/>
      <c r="AI120" s="807"/>
      <c r="AJ120" s="808"/>
      <c r="AK120" s="807"/>
      <c r="AL120" s="808"/>
      <c r="AM120" s="807"/>
      <c r="AN120" s="808"/>
      <c r="AO120" s="807"/>
      <c r="AP120" s="808"/>
      <c r="AQ120" s="807"/>
      <c r="AR120" s="808"/>
      <c r="AS120" s="807">
        <f t="shared" si="412"/>
        <v>0</v>
      </c>
      <c r="AT120" s="808"/>
      <c r="AU120" s="600" t="str">
        <f t="shared" si="413"/>
        <v>Ok</v>
      </c>
      <c r="AV120" s="436"/>
      <c r="AW120" s="598">
        <f t="shared" si="414"/>
        <v>0</v>
      </c>
    </row>
    <row r="121" spans="1:49" ht="17.25" customHeight="1" x14ac:dyDescent="0.35">
      <c r="A121" s="499"/>
      <c r="B121" s="599"/>
      <c r="C121" s="902"/>
      <c r="D121" s="903"/>
      <c r="E121" s="596" t="s">
        <v>170</v>
      </c>
      <c r="F121" s="597"/>
      <c r="G121" s="597"/>
      <c r="H121" s="597"/>
      <c r="I121" s="597"/>
      <c r="J121" s="523"/>
      <c r="K121" s="807"/>
      <c r="L121" s="808"/>
      <c r="M121" s="807"/>
      <c r="N121" s="808"/>
      <c r="O121" s="807"/>
      <c r="P121" s="808"/>
      <c r="Q121" s="807"/>
      <c r="R121" s="808"/>
      <c r="S121" s="807"/>
      <c r="T121" s="808"/>
      <c r="U121" s="807"/>
      <c r="V121" s="808"/>
      <c r="W121" s="807"/>
      <c r="X121" s="808"/>
      <c r="Y121" s="807"/>
      <c r="Z121" s="808"/>
      <c r="AA121" s="807"/>
      <c r="AB121" s="808"/>
      <c r="AC121" s="807"/>
      <c r="AD121" s="808"/>
      <c r="AE121" s="807"/>
      <c r="AF121" s="808"/>
      <c r="AG121" s="807"/>
      <c r="AH121" s="808"/>
      <c r="AI121" s="807"/>
      <c r="AJ121" s="808"/>
      <c r="AK121" s="807"/>
      <c r="AL121" s="808"/>
      <c r="AM121" s="807"/>
      <c r="AN121" s="808"/>
      <c r="AO121" s="807"/>
      <c r="AP121" s="808"/>
      <c r="AQ121" s="807"/>
      <c r="AR121" s="808"/>
      <c r="AS121" s="807">
        <f t="shared" si="412"/>
        <v>0</v>
      </c>
      <c r="AT121" s="808"/>
      <c r="AU121" s="600" t="str">
        <f t="shared" si="413"/>
        <v>Ok</v>
      </c>
      <c r="AV121" s="436"/>
      <c r="AW121" s="598">
        <f t="shared" si="414"/>
        <v>0</v>
      </c>
    </row>
    <row r="122" spans="1:49" ht="17.25" customHeight="1" x14ac:dyDescent="0.35">
      <c r="A122" s="499"/>
      <c r="B122" s="599"/>
      <c r="C122" s="902"/>
      <c r="D122" s="903"/>
      <c r="E122" s="596" t="s">
        <v>171</v>
      </c>
      <c r="F122" s="597"/>
      <c r="G122" s="597"/>
      <c r="H122" s="597"/>
      <c r="I122" s="597"/>
      <c r="J122" s="523"/>
      <c r="K122" s="807"/>
      <c r="L122" s="808"/>
      <c r="M122" s="807"/>
      <c r="N122" s="808"/>
      <c r="O122" s="807"/>
      <c r="P122" s="808"/>
      <c r="Q122" s="807"/>
      <c r="R122" s="808"/>
      <c r="S122" s="807"/>
      <c r="T122" s="808"/>
      <c r="U122" s="807"/>
      <c r="V122" s="808"/>
      <c r="W122" s="807"/>
      <c r="X122" s="808"/>
      <c r="Y122" s="807"/>
      <c r="Z122" s="808"/>
      <c r="AA122" s="807"/>
      <c r="AB122" s="808"/>
      <c r="AC122" s="807"/>
      <c r="AD122" s="808"/>
      <c r="AE122" s="807"/>
      <c r="AF122" s="808"/>
      <c r="AG122" s="807"/>
      <c r="AH122" s="808"/>
      <c r="AI122" s="807"/>
      <c r="AJ122" s="808"/>
      <c r="AK122" s="807"/>
      <c r="AL122" s="808"/>
      <c r="AM122" s="807"/>
      <c r="AN122" s="808"/>
      <c r="AO122" s="807"/>
      <c r="AP122" s="808"/>
      <c r="AQ122" s="807"/>
      <c r="AR122" s="808"/>
      <c r="AS122" s="807">
        <f t="shared" si="412"/>
        <v>0</v>
      </c>
      <c r="AT122" s="808"/>
      <c r="AU122" s="600" t="str">
        <f t="shared" si="413"/>
        <v>Ok</v>
      </c>
      <c r="AV122" s="436"/>
      <c r="AW122" s="598">
        <f t="shared" si="414"/>
        <v>0</v>
      </c>
    </row>
    <row r="123" spans="1:49" ht="17.25" customHeight="1" x14ac:dyDescent="0.35">
      <c r="A123" s="499"/>
      <c r="B123" s="599"/>
      <c r="C123" s="902"/>
      <c r="D123" s="903"/>
      <c r="E123" s="596" t="s">
        <v>172</v>
      </c>
      <c r="F123" s="597"/>
      <c r="G123" s="597"/>
      <c r="H123" s="597"/>
      <c r="I123" s="597"/>
      <c r="J123" s="523"/>
      <c r="K123" s="807"/>
      <c r="L123" s="808"/>
      <c r="M123" s="807"/>
      <c r="N123" s="808"/>
      <c r="O123" s="807"/>
      <c r="P123" s="808"/>
      <c r="Q123" s="807"/>
      <c r="R123" s="808"/>
      <c r="S123" s="807"/>
      <c r="T123" s="808"/>
      <c r="U123" s="807"/>
      <c r="V123" s="808"/>
      <c r="W123" s="807"/>
      <c r="X123" s="808"/>
      <c r="Y123" s="807"/>
      <c r="Z123" s="808"/>
      <c r="AA123" s="807"/>
      <c r="AB123" s="808"/>
      <c r="AC123" s="807"/>
      <c r="AD123" s="808"/>
      <c r="AE123" s="807"/>
      <c r="AF123" s="808"/>
      <c r="AG123" s="807"/>
      <c r="AH123" s="808"/>
      <c r="AI123" s="807"/>
      <c r="AJ123" s="808"/>
      <c r="AK123" s="807"/>
      <c r="AL123" s="808"/>
      <c r="AM123" s="807"/>
      <c r="AN123" s="808"/>
      <c r="AO123" s="807"/>
      <c r="AP123" s="808"/>
      <c r="AQ123" s="807"/>
      <c r="AR123" s="808"/>
      <c r="AS123" s="807">
        <f t="shared" si="412"/>
        <v>0</v>
      </c>
      <c r="AT123" s="808"/>
      <c r="AU123" s="600" t="str">
        <f t="shared" si="413"/>
        <v>Ok</v>
      </c>
      <c r="AV123" s="436"/>
      <c r="AW123" s="598">
        <f t="shared" si="414"/>
        <v>0</v>
      </c>
    </row>
    <row r="124" spans="1:49" ht="17.25" customHeight="1" x14ac:dyDescent="0.35">
      <c r="A124" s="499"/>
      <c r="B124" s="599"/>
      <c r="C124" s="902"/>
      <c r="D124" s="903"/>
      <c r="E124" s="596" t="s">
        <v>173</v>
      </c>
      <c r="F124" s="597"/>
      <c r="G124" s="597"/>
      <c r="H124" s="597"/>
      <c r="I124" s="597"/>
      <c r="J124" s="523"/>
      <c r="K124" s="807"/>
      <c r="L124" s="808"/>
      <c r="M124" s="807"/>
      <c r="N124" s="808"/>
      <c r="O124" s="807"/>
      <c r="P124" s="808"/>
      <c r="Q124" s="807"/>
      <c r="R124" s="808"/>
      <c r="S124" s="807"/>
      <c r="T124" s="808"/>
      <c r="U124" s="807"/>
      <c r="V124" s="808"/>
      <c r="W124" s="807"/>
      <c r="X124" s="808"/>
      <c r="Y124" s="807"/>
      <c r="Z124" s="808"/>
      <c r="AA124" s="807"/>
      <c r="AB124" s="808"/>
      <c r="AC124" s="807"/>
      <c r="AD124" s="808"/>
      <c r="AE124" s="807"/>
      <c r="AF124" s="808"/>
      <c r="AG124" s="807"/>
      <c r="AH124" s="808"/>
      <c r="AI124" s="807"/>
      <c r="AJ124" s="808"/>
      <c r="AK124" s="807"/>
      <c r="AL124" s="808"/>
      <c r="AM124" s="807"/>
      <c r="AN124" s="808"/>
      <c r="AO124" s="807"/>
      <c r="AP124" s="808"/>
      <c r="AQ124" s="807"/>
      <c r="AR124" s="808"/>
      <c r="AS124" s="807">
        <f t="shared" si="412"/>
        <v>0</v>
      </c>
      <c r="AT124" s="808"/>
      <c r="AU124" s="600" t="str">
        <f t="shared" si="413"/>
        <v>Ok</v>
      </c>
      <c r="AV124" s="436"/>
      <c r="AW124" s="598">
        <f t="shared" si="414"/>
        <v>0</v>
      </c>
    </row>
    <row r="125" spans="1:49" ht="17.25" customHeight="1" x14ac:dyDescent="0.35">
      <c r="A125" s="499"/>
      <c r="B125" s="599"/>
      <c r="C125" s="902"/>
      <c r="D125" s="903"/>
      <c r="E125" s="596" t="s">
        <v>174</v>
      </c>
      <c r="F125" s="597"/>
      <c r="G125" s="597"/>
      <c r="H125" s="597"/>
      <c r="I125" s="597"/>
      <c r="J125" s="523"/>
      <c r="K125" s="807"/>
      <c r="L125" s="808"/>
      <c r="M125" s="807"/>
      <c r="N125" s="808"/>
      <c r="O125" s="807"/>
      <c r="P125" s="808"/>
      <c r="Q125" s="807"/>
      <c r="R125" s="808"/>
      <c r="S125" s="807"/>
      <c r="T125" s="808"/>
      <c r="U125" s="807"/>
      <c r="V125" s="808"/>
      <c r="W125" s="807"/>
      <c r="X125" s="808"/>
      <c r="Y125" s="807"/>
      <c r="Z125" s="808"/>
      <c r="AA125" s="807"/>
      <c r="AB125" s="808"/>
      <c r="AC125" s="807"/>
      <c r="AD125" s="808"/>
      <c r="AE125" s="807"/>
      <c r="AF125" s="808"/>
      <c r="AG125" s="807"/>
      <c r="AH125" s="808"/>
      <c r="AI125" s="807"/>
      <c r="AJ125" s="808"/>
      <c r="AK125" s="807"/>
      <c r="AL125" s="808"/>
      <c r="AM125" s="807"/>
      <c r="AN125" s="808"/>
      <c r="AO125" s="807"/>
      <c r="AP125" s="808"/>
      <c r="AQ125" s="807"/>
      <c r="AR125" s="808"/>
      <c r="AS125" s="807">
        <f t="shared" si="412"/>
        <v>0</v>
      </c>
      <c r="AT125" s="808"/>
      <c r="AU125" s="600" t="str">
        <f t="shared" si="413"/>
        <v>Ok</v>
      </c>
      <c r="AV125" s="436"/>
      <c r="AW125" s="598">
        <f t="shared" si="414"/>
        <v>0</v>
      </c>
    </row>
    <row r="126" spans="1:49" ht="17.25" customHeight="1" x14ac:dyDescent="0.35">
      <c r="A126" s="499"/>
      <c r="B126" s="599"/>
      <c r="C126" s="902"/>
      <c r="D126" s="903"/>
      <c r="E126" s="596" t="s">
        <v>175</v>
      </c>
      <c r="F126" s="597"/>
      <c r="G126" s="597"/>
      <c r="H126" s="597"/>
      <c r="I126" s="597"/>
      <c r="J126" s="523"/>
      <c r="K126" s="807"/>
      <c r="L126" s="808"/>
      <c r="M126" s="807"/>
      <c r="N126" s="808"/>
      <c r="O126" s="807"/>
      <c r="P126" s="808"/>
      <c r="Q126" s="807"/>
      <c r="R126" s="808"/>
      <c r="S126" s="807"/>
      <c r="T126" s="808"/>
      <c r="U126" s="807"/>
      <c r="V126" s="808"/>
      <c r="W126" s="807"/>
      <c r="X126" s="808"/>
      <c r="Y126" s="807"/>
      <c r="Z126" s="808"/>
      <c r="AA126" s="807"/>
      <c r="AB126" s="808"/>
      <c r="AC126" s="807"/>
      <c r="AD126" s="808"/>
      <c r="AE126" s="807"/>
      <c r="AF126" s="808"/>
      <c r="AG126" s="807"/>
      <c r="AH126" s="808"/>
      <c r="AI126" s="807"/>
      <c r="AJ126" s="808"/>
      <c r="AK126" s="807"/>
      <c r="AL126" s="808"/>
      <c r="AM126" s="807"/>
      <c r="AN126" s="808"/>
      <c r="AO126" s="807"/>
      <c r="AP126" s="808"/>
      <c r="AQ126" s="807"/>
      <c r="AR126" s="808"/>
      <c r="AS126" s="807">
        <f t="shared" si="412"/>
        <v>0</v>
      </c>
      <c r="AT126" s="808"/>
      <c r="AU126" s="600" t="str">
        <f t="shared" si="413"/>
        <v>Ok</v>
      </c>
      <c r="AV126" s="436"/>
      <c r="AW126" s="598">
        <f t="shared" si="414"/>
        <v>0</v>
      </c>
    </row>
    <row r="127" spans="1:49" ht="17.25" customHeight="1" x14ac:dyDescent="0.35">
      <c r="A127" s="499"/>
      <c r="B127" s="599"/>
      <c r="C127" s="911"/>
      <c r="D127" s="912"/>
      <c r="E127" s="596" t="s">
        <v>176</v>
      </c>
      <c r="F127" s="597"/>
      <c r="G127" s="597"/>
      <c r="H127" s="597"/>
      <c r="I127" s="597"/>
      <c r="J127" s="601"/>
      <c r="K127" s="807"/>
      <c r="L127" s="808"/>
      <c r="M127" s="807"/>
      <c r="N127" s="808"/>
      <c r="O127" s="807"/>
      <c r="P127" s="808"/>
      <c r="Q127" s="807"/>
      <c r="R127" s="808"/>
      <c r="S127" s="807"/>
      <c r="T127" s="808"/>
      <c r="U127" s="807"/>
      <c r="V127" s="808"/>
      <c r="W127" s="807"/>
      <c r="X127" s="808"/>
      <c r="Y127" s="807"/>
      <c r="Z127" s="808"/>
      <c r="AA127" s="807"/>
      <c r="AB127" s="808"/>
      <c r="AC127" s="807"/>
      <c r="AD127" s="808"/>
      <c r="AE127" s="807"/>
      <c r="AF127" s="808"/>
      <c r="AG127" s="807"/>
      <c r="AH127" s="808"/>
      <c r="AI127" s="807"/>
      <c r="AJ127" s="808"/>
      <c r="AK127" s="807"/>
      <c r="AL127" s="808"/>
      <c r="AM127" s="807"/>
      <c r="AN127" s="808"/>
      <c r="AO127" s="807"/>
      <c r="AP127" s="808"/>
      <c r="AQ127" s="807"/>
      <c r="AR127" s="808"/>
      <c r="AS127" s="807">
        <f t="shared" si="412"/>
        <v>0</v>
      </c>
      <c r="AT127" s="808"/>
      <c r="AU127" s="600" t="str">
        <f t="shared" si="413"/>
        <v>Ok</v>
      </c>
      <c r="AV127" s="436"/>
      <c r="AW127" s="598">
        <f t="shared" si="414"/>
        <v>0</v>
      </c>
    </row>
    <row r="128" spans="1:49" ht="14.4" customHeight="1" x14ac:dyDescent="0.35">
      <c r="C128" s="592" t="s">
        <v>177</v>
      </c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  <c r="W128" s="436"/>
      <c r="X128" s="436"/>
      <c r="Y128" s="436"/>
      <c r="Z128" s="436"/>
      <c r="AA128" s="436"/>
      <c r="AB128" s="436"/>
      <c r="AC128" s="436"/>
      <c r="AD128" s="436"/>
      <c r="AE128" s="436"/>
      <c r="AF128" s="436"/>
      <c r="AG128" s="436"/>
      <c r="AH128" s="436"/>
      <c r="AI128" s="436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600"/>
      <c r="AV128" s="436"/>
    </row>
    <row r="129" spans="1:49" x14ac:dyDescent="0.35">
      <c r="A129" s="589"/>
      <c r="B129" s="589"/>
      <c r="C129" s="913" t="s">
        <v>158</v>
      </c>
      <c r="D129" s="914"/>
      <c r="E129" s="596" t="s">
        <v>178</v>
      </c>
      <c r="F129" s="597"/>
      <c r="G129" s="597"/>
      <c r="H129" s="597"/>
      <c r="I129" s="597"/>
      <c r="J129" s="523"/>
      <c r="K129" s="807"/>
      <c r="L129" s="808"/>
      <c r="M129" s="807"/>
      <c r="N129" s="808"/>
      <c r="O129" s="807"/>
      <c r="P129" s="808"/>
      <c r="Q129" s="807"/>
      <c r="R129" s="808"/>
      <c r="S129" s="807"/>
      <c r="T129" s="808"/>
      <c r="U129" s="807"/>
      <c r="V129" s="808"/>
      <c r="W129" s="807"/>
      <c r="X129" s="808"/>
      <c r="Y129" s="807"/>
      <c r="Z129" s="808"/>
      <c r="AA129" s="807"/>
      <c r="AB129" s="808"/>
      <c r="AC129" s="807"/>
      <c r="AD129" s="808"/>
      <c r="AE129" s="807"/>
      <c r="AF129" s="808"/>
      <c r="AG129" s="807"/>
      <c r="AH129" s="808"/>
      <c r="AI129" s="807"/>
      <c r="AJ129" s="808"/>
      <c r="AK129" s="807"/>
      <c r="AL129" s="808"/>
      <c r="AM129" s="807"/>
      <c r="AN129" s="808"/>
      <c r="AO129" s="807"/>
      <c r="AP129" s="808"/>
      <c r="AQ129" s="807"/>
      <c r="AR129" s="808"/>
      <c r="AS129" s="807">
        <f t="shared" ref="AS129:AS131" si="415">SUM(AC129:AR129)</f>
        <v>0</v>
      </c>
      <c r="AT129" s="808"/>
      <c r="AU129" s="600" t="str">
        <f t="shared" ref="AU129:AU131" si="416">IF(J129-SUM(K129+M129+O129+Q129+S129+U129+W129+Y129+AA129+AS129)&lt;=1, "Ok", "Not Equal")</f>
        <v>Ok</v>
      </c>
      <c r="AV129" s="436"/>
      <c r="AW129" s="602">
        <f>K129-L129</f>
        <v>0</v>
      </c>
    </row>
    <row r="130" spans="1:49" ht="24" customHeight="1" x14ac:dyDescent="0.35">
      <c r="A130" s="499" t="s">
        <v>158</v>
      </c>
      <c r="B130" s="603"/>
      <c r="C130" s="902" t="s">
        <v>158</v>
      </c>
      <c r="D130" s="903"/>
      <c r="E130" s="917" t="s">
        <v>179</v>
      </c>
      <c r="F130" s="918"/>
      <c r="G130" s="918"/>
      <c r="H130" s="918"/>
      <c r="I130" s="918"/>
      <c r="J130" s="523"/>
      <c r="K130" s="807"/>
      <c r="L130" s="808"/>
      <c r="M130" s="807"/>
      <c r="N130" s="808"/>
      <c r="O130" s="807"/>
      <c r="P130" s="808"/>
      <c r="Q130" s="807"/>
      <c r="R130" s="808"/>
      <c r="S130" s="807"/>
      <c r="T130" s="808"/>
      <c r="U130" s="807"/>
      <c r="V130" s="808"/>
      <c r="W130" s="807"/>
      <c r="X130" s="808"/>
      <c r="Y130" s="807"/>
      <c r="Z130" s="808"/>
      <c r="AA130" s="807"/>
      <c r="AB130" s="808"/>
      <c r="AC130" s="807"/>
      <c r="AD130" s="808"/>
      <c r="AE130" s="807"/>
      <c r="AF130" s="808"/>
      <c r="AG130" s="807"/>
      <c r="AH130" s="808"/>
      <c r="AI130" s="807"/>
      <c r="AJ130" s="808"/>
      <c r="AK130" s="807"/>
      <c r="AL130" s="808"/>
      <c r="AM130" s="807"/>
      <c r="AN130" s="808"/>
      <c r="AO130" s="807"/>
      <c r="AP130" s="808"/>
      <c r="AQ130" s="807"/>
      <c r="AR130" s="808"/>
      <c r="AS130" s="807">
        <f t="shared" si="415"/>
        <v>0</v>
      </c>
      <c r="AT130" s="808"/>
      <c r="AU130" s="600" t="str">
        <f t="shared" si="416"/>
        <v>Ok</v>
      </c>
      <c r="AV130" s="436"/>
      <c r="AW130" s="598">
        <f>K130-L130</f>
        <v>0</v>
      </c>
    </row>
    <row r="131" spans="1:49" x14ac:dyDescent="0.35">
      <c r="A131" s="594"/>
      <c r="B131" s="595"/>
      <c r="C131" s="911" t="s">
        <v>158</v>
      </c>
      <c r="D131" s="912"/>
      <c r="E131" s="596" t="s">
        <v>176</v>
      </c>
      <c r="F131" s="597"/>
      <c r="G131" s="597"/>
      <c r="H131" s="597"/>
      <c r="I131" s="597"/>
      <c r="J131" s="523"/>
      <c r="K131" s="807"/>
      <c r="L131" s="808"/>
      <c r="M131" s="807"/>
      <c r="N131" s="808"/>
      <c r="O131" s="807"/>
      <c r="P131" s="808"/>
      <c r="Q131" s="807"/>
      <c r="R131" s="808"/>
      <c r="S131" s="807"/>
      <c r="T131" s="808"/>
      <c r="U131" s="807"/>
      <c r="V131" s="808"/>
      <c r="W131" s="807"/>
      <c r="X131" s="808"/>
      <c r="Y131" s="807"/>
      <c r="Z131" s="808"/>
      <c r="AA131" s="807"/>
      <c r="AB131" s="808"/>
      <c r="AC131" s="807"/>
      <c r="AD131" s="808"/>
      <c r="AE131" s="807"/>
      <c r="AF131" s="808"/>
      <c r="AG131" s="807"/>
      <c r="AH131" s="808"/>
      <c r="AI131" s="807"/>
      <c r="AJ131" s="808"/>
      <c r="AK131" s="807"/>
      <c r="AL131" s="808"/>
      <c r="AM131" s="807"/>
      <c r="AN131" s="808"/>
      <c r="AO131" s="807"/>
      <c r="AP131" s="808"/>
      <c r="AQ131" s="807"/>
      <c r="AR131" s="808"/>
      <c r="AS131" s="807">
        <f t="shared" si="415"/>
        <v>0</v>
      </c>
      <c r="AT131" s="808"/>
      <c r="AU131" s="600" t="str">
        <f t="shared" si="416"/>
        <v>Ok</v>
      </c>
      <c r="AV131" s="436"/>
      <c r="AW131" s="598">
        <f>K131-L131</f>
        <v>0</v>
      </c>
    </row>
    <row r="132" spans="1:49" ht="14.4" customHeight="1" x14ac:dyDescent="0.35">
      <c r="C132" s="592" t="s">
        <v>180</v>
      </c>
      <c r="M132" s="436"/>
      <c r="N132" s="436"/>
      <c r="O132" s="436"/>
      <c r="P132" s="436"/>
      <c r="Q132" s="436"/>
      <c r="R132" s="436"/>
      <c r="S132" s="436"/>
      <c r="T132" s="436"/>
      <c r="U132" s="436"/>
      <c r="V132" s="436"/>
      <c r="W132" s="436"/>
      <c r="X132" s="436"/>
      <c r="Y132" s="436"/>
      <c r="Z132" s="436"/>
      <c r="AA132" s="436"/>
      <c r="AB132" s="436"/>
      <c r="AC132" s="436"/>
      <c r="AD132" s="436"/>
      <c r="AE132" s="436"/>
      <c r="AF132" s="436"/>
      <c r="AG132" s="436"/>
      <c r="AH132" s="436"/>
      <c r="AI132" s="436"/>
      <c r="AJ132" s="436"/>
      <c r="AK132" s="436"/>
      <c r="AL132" s="436"/>
      <c r="AM132" s="436"/>
      <c r="AN132" s="436"/>
      <c r="AO132" s="436"/>
      <c r="AP132" s="436"/>
      <c r="AQ132" s="436"/>
      <c r="AR132" s="436"/>
      <c r="AS132" s="436"/>
      <c r="AT132" s="436"/>
      <c r="AU132" s="600"/>
      <c r="AV132" s="436"/>
    </row>
    <row r="133" spans="1:49" x14ac:dyDescent="0.35">
      <c r="A133" s="499"/>
      <c r="B133" s="599"/>
      <c r="C133" s="913"/>
      <c r="D133" s="914"/>
      <c r="E133" s="596" t="s">
        <v>181</v>
      </c>
      <c r="F133" s="597"/>
      <c r="G133" s="597"/>
      <c r="H133" s="597"/>
      <c r="I133" s="597"/>
      <c r="J133" s="523"/>
      <c r="K133" s="807"/>
      <c r="L133" s="808"/>
      <c r="M133" s="807"/>
      <c r="N133" s="808"/>
      <c r="O133" s="807"/>
      <c r="P133" s="808"/>
      <c r="Q133" s="807"/>
      <c r="R133" s="808"/>
      <c r="S133" s="807"/>
      <c r="T133" s="808"/>
      <c r="U133" s="807"/>
      <c r="V133" s="808"/>
      <c r="W133" s="807"/>
      <c r="X133" s="808"/>
      <c r="Y133" s="807"/>
      <c r="Z133" s="808"/>
      <c r="AA133" s="807"/>
      <c r="AB133" s="808"/>
      <c r="AC133" s="807"/>
      <c r="AD133" s="808"/>
      <c r="AE133" s="807"/>
      <c r="AF133" s="808"/>
      <c r="AG133" s="807"/>
      <c r="AH133" s="808"/>
      <c r="AI133" s="807"/>
      <c r="AJ133" s="808"/>
      <c r="AK133" s="807"/>
      <c r="AL133" s="808"/>
      <c r="AM133" s="807"/>
      <c r="AN133" s="808"/>
      <c r="AO133" s="807"/>
      <c r="AP133" s="808"/>
      <c r="AQ133" s="807"/>
      <c r="AR133" s="808"/>
      <c r="AS133" s="807">
        <f t="shared" ref="AS133:AS139" si="417">SUM(AC133:AR133)</f>
        <v>0</v>
      </c>
      <c r="AT133" s="808"/>
      <c r="AU133" s="600" t="str">
        <f t="shared" ref="AU133:AU139" si="418">IF(J133-SUM(K133+M133+O133+Q133+S133+U133+W133+Y133+AA133+AS133)&lt;=1, "Ok", "Not Equal")</f>
        <v>Ok</v>
      </c>
      <c r="AV133" s="436"/>
      <c r="AW133" s="601">
        <f t="shared" ref="AW133:AW139" si="419">K133-L133</f>
        <v>0</v>
      </c>
    </row>
    <row r="134" spans="1:49" x14ac:dyDescent="0.35">
      <c r="A134" s="499"/>
      <c r="B134" s="599"/>
      <c r="C134" s="902"/>
      <c r="D134" s="903"/>
      <c r="E134" s="596" t="s">
        <v>182</v>
      </c>
      <c r="F134" s="597"/>
      <c r="G134" s="597"/>
      <c r="H134" s="597"/>
      <c r="I134" s="597"/>
      <c r="J134" s="523"/>
      <c r="K134" s="807"/>
      <c r="L134" s="808"/>
      <c r="M134" s="807"/>
      <c r="N134" s="808"/>
      <c r="O134" s="807"/>
      <c r="P134" s="808"/>
      <c r="Q134" s="807"/>
      <c r="R134" s="808"/>
      <c r="S134" s="807"/>
      <c r="T134" s="808"/>
      <c r="U134" s="807"/>
      <c r="V134" s="808"/>
      <c r="W134" s="807"/>
      <c r="X134" s="808"/>
      <c r="Y134" s="807"/>
      <c r="Z134" s="808"/>
      <c r="AA134" s="807"/>
      <c r="AB134" s="808"/>
      <c r="AC134" s="807"/>
      <c r="AD134" s="808"/>
      <c r="AE134" s="807"/>
      <c r="AF134" s="808"/>
      <c r="AG134" s="807"/>
      <c r="AH134" s="808"/>
      <c r="AI134" s="807"/>
      <c r="AJ134" s="808"/>
      <c r="AK134" s="807"/>
      <c r="AL134" s="808"/>
      <c r="AM134" s="807"/>
      <c r="AN134" s="808"/>
      <c r="AO134" s="807"/>
      <c r="AP134" s="808"/>
      <c r="AQ134" s="807"/>
      <c r="AR134" s="808"/>
      <c r="AS134" s="807">
        <f t="shared" si="417"/>
        <v>0</v>
      </c>
      <c r="AT134" s="808"/>
      <c r="AU134" s="600" t="str">
        <f t="shared" si="418"/>
        <v>Ok</v>
      </c>
      <c r="AV134" s="436"/>
      <c r="AW134" s="601">
        <f t="shared" si="419"/>
        <v>0</v>
      </c>
    </row>
    <row r="135" spans="1:49" x14ac:dyDescent="0.35">
      <c r="A135" s="499"/>
      <c r="B135" s="599"/>
      <c r="C135" s="902"/>
      <c r="D135" s="903"/>
      <c r="E135" s="596" t="s">
        <v>183</v>
      </c>
      <c r="F135" s="597"/>
      <c r="G135" s="597"/>
      <c r="H135" s="597"/>
      <c r="I135" s="597"/>
      <c r="J135" s="523"/>
      <c r="K135" s="807"/>
      <c r="L135" s="808"/>
      <c r="M135" s="807"/>
      <c r="N135" s="808"/>
      <c r="O135" s="807"/>
      <c r="P135" s="808"/>
      <c r="Q135" s="807"/>
      <c r="R135" s="808"/>
      <c r="S135" s="807"/>
      <c r="T135" s="808"/>
      <c r="U135" s="807"/>
      <c r="V135" s="808"/>
      <c r="W135" s="807"/>
      <c r="X135" s="808"/>
      <c r="Y135" s="807"/>
      <c r="Z135" s="808"/>
      <c r="AA135" s="807"/>
      <c r="AB135" s="808"/>
      <c r="AC135" s="807"/>
      <c r="AD135" s="808"/>
      <c r="AE135" s="807"/>
      <c r="AF135" s="808"/>
      <c r="AG135" s="807"/>
      <c r="AH135" s="808"/>
      <c r="AI135" s="807"/>
      <c r="AJ135" s="808"/>
      <c r="AK135" s="807"/>
      <c r="AL135" s="808"/>
      <c r="AM135" s="807"/>
      <c r="AN135" s="808"/>
      <c r="AO135" s="807"/>
      <c r="AP135" s="808"/>
      <c r="AQ135" s="807"/>
      <c r="AR135" s="808"/>
      <c r="AS135" s="807">
        <f t="shared" si="417"/>
        <v>0</v>
      </c>
      <c r="AT135" s="808"/>
      <c r="AU135" s="600" t="str">
        <f t="shared" si="418"/>
        <v>Ok</v>
      </c>
      <c r="AV135" s="436"/>
      <c r="AW135" s="601">
        <f t="shared" si="419"/>
        <v>0</v>
      </c>
    </row>
    <row r="136" spans="1:49" x14ac:dyDescent="0.35">
      <c r="A136" s="499"/>
      <c r="B136" s="599"/>
      <c r="C136" s="902"/>
      <c r="D136" s="903"/>
      <c r="E136" s="596" t="s">
        <v>184</v>
      </c>
      <c r="F136" s="597"/>
      <c r="G136" s="597"/>
      <c r="H136" s="597"/>
      <c r="I136" s="597"/>
      <c r="J136" s="523"/>
      <c r="K136" s="807"/>
      <c r="L136" s="808"/>
      <c r="M136" s="807"/>
      <c r="N136" s="808"/>
      <c r="O136" s="807"/>
      <c r="P136" s="808"/>
      <c r="Q136" s="807"/>
      <c r="R136" s="808"/>
      <c r="S136" s="807"/>
      <c r="T136" s="808"/>
      <c r="U136" s="807"/>
      <c r="V136" s="808"/>
      <c r="W136" s="807"/>
      <c r="X136" s="808"/>
      <c r="Y136" s="807"/>
      <c r="Z136" s="808"/>
      <c r="AA136" s="807"/>
      <c r="AB136" s="808"/>
      <c r="AC136" s="807"/>
      <c r="AD136" s="808"/>
      <c r="AE136" s="807"/>
      <c r="AF136" s="808"/>
      <c r="AG136" s="807"/>
      <c r="AH136" s="808"/>
      <c r="AI136" s="807"/>
      <c r="AJ136" s="808"/>
      <c r="AK136" s="807"/>
      <c r="AL136" s="808"/>
      <c r="AM136" s="807"/>
      <c r="AN136" s="808"/>
      <c r="AO136" s="807"/>
      <c r="AP136" s="808"/>
      <c r="AQ136" s="807"/>
      <c r="AR136" s="808"/>
      <c r="AS136" s="807">
        <f t="shared" si="417"/>
        <v>0</v>
      </c>
      <c r="AT136" s="808"/>
      <c r="AU136" s="600" t="str">
        <f t="shared" si="418"/>
        <v>Ok</v>
      </c>
      <c r="AV136" s="436"/>
      <c r="AW136" s="601">
        <f t="shared" si="419"/>
        <v>0</v>
      </c>
    </row>
    <row r="137" spans="1:49" x14ac:dyDescent="0.35">
      <c r="A137" s="499"/>
      <c r="B137" s="599"/>
      <c r="C137" s="902"/>
      <c r="D137" s="903"/>
      <c r="E137" s="596" t="s">
        <v>185</v>
      </c>
      <c r="F137" s="597"/>
      <c r="G137" s="597"/>
      <c r="H137" s="597"/>
      <c r="I137" s="597"/>
      <c r="J137" s="523"/>
      <c r="K137" s="807"/>
      <c r="L137" s="808"/>
      <c r="M137" s="807"/>
      <c r="N137" s="808"/>
      <c r="O137" s="807"/>
      <c r="P137" s="808"/>
      <c r="Q137" s="807"/>
      <c r="R137" s="808"/>
      <c r="S137" s="807"/>
      <c r="T137" s="808"/>
      <c r="U137" s="807"/>
      <c r="V137" s="808"/>
      <c r="W137" s="807"/>
      <c r="X137" s="808"/>
      <c r="Y137" s="807"/>
      <c r="Z137" s="808"/>
      <c r="AA137" s="807"/>
      <c r="AB137" s="808"/>
      <c r="AC137" s="807"/>
      <c r="AD137" s="808"/>
      <c r="AE137" s="807"/>
      <c r="AF137" s="808"/>
      <c r="AG137" s="807"/>
      <c r="AH137" s="808"/>
      <c r="AI137" s="807"/>
      <c r="AJ137" s="808"/>
      <c r="AK137" s="807"/>
      <c r="AL137" s="808"/>
      <c r="AM137" s="807"/>
      <c r="AN137" s="808"/>
      <c r="AO137" s="807"/>
      <c r="AP137" s="808"/>
      <c r="AQ137" s="807"/>
      <c r="AR137" s="808"/>
      <c r="AS137" s="807">
        <f t="shared" si="417"/>
        <v>0</v>
      </c>
      <c r="AT137" s="808"/>
      <c r="AU137" s="600" t="str">
        <f t="shared" si="418"/>
        <v>Ok</v>
      </c>
      <c r="AV137" s="436"/>
      <c r="AW137" s="601">
        <f t="shared" si="419"/>
        <v>0</v>
      </c>
    </row>
    <row r="138" spans="1:49" x14ac:dyDescent="0.35">
      <c r="A138" s="499"/>
      <c r="B138" s="599"/>
      <c r="C138" s="902"/>
      <c r="D138" s="903"/>
      <c r="E138" s="596" t="s">
        <v>186</v>
      </c>
      <c r="F138" s="597"/>
      <c r="G138" s="597"/>
      <c r="H138" s="597"/>
      <c r="I138" s="597"/>
      <c r="J138" s="523"/>
      <c r="K138" s="807"/>
      <c r="L138" s="808"/>
      <c r="M138" s="807"/>
      <c r="N138" s="808"/>
      <c r="O138" s="807"/>
      <c r="P138" s="808"/>
      <c r="Q138" s="807"/>
      <c r="R138" s="808"/>
      <c r="S138" s="807"/>
      <c r="T138" s="808"/>
      <c r="U138" s="807"/>
      <c r="V138" s="808"/>
      <c r="W138" s="807"/>
      <c r="X138" s="808"/>
      <c r="Y138" s="807"/>
      <c r="Z138" s="808"/>
      <c r="AA138" s="807"/>
      <c r="AB138" s="808"/>
      <c r="AC138" s="807"/>
      <c r="AD138" s="808"/>
      <c r="AE138" s="807"/>
      <c r="AF138" s="808"/>
      <c r="AG138" s="807"/>
      <c r="AH138" s="808"/>
      <c r="AI138" s="807"/>
      <c r="AJ138" s="808"/>
      <c r="AK138" s="807"/>
      <c r="AL138" s="808"/>
      <c r="AM138" s="807"/>
      <c r="AN138" s="808"/>
      <c r="AO138" s="807"/>
      <c r="AP138" s="808"/>
      <c r="AQ138" s="807"/>
      <c r="AR138" s="808"/>
      <c r="AS138" s="807">
        <f t="shared" si="417"/>
        <v>0</v>
      </c>
      <c r="AT138" s="808"/>
      <c r="AU138" s="600" t="str">
        <f t="shared" si="418"/>
        <v>Ok</v>
      </c>
      <c r="AV138" s="436"/>
      <c r="AW138" s="601">
        <f t="shared" si="419"/>
        <v>0</v>
      </c>
    </row>
    <row r="139" spans="1:49" x14ac:dyDescent="0.35">
      <c r="A139" s="499"/>
      <c r="B139" s="599"/>
      <c r="C139" s="911"/>
      <c r="D139" s="912"/>
      <c r="E139" s="596" t="s">
        <v>176</v>
      </c>
      <c r="F139" s="597"/>
      <c r="G139" s="597"/>
      <c r="H139" s="597"/>
      <c r="I139" s="597"/>
      <c r="J139" s="523"/>
      <c r="K139" s="807"/>
      <c r="L139" s="808"/>
      <c r="M139" s="807"/>
      <c r="N139" s="808"/>
      <c r="O139" s="807"/>
      <c r="P139" s="808"/>
      <c r="Q139" s="807"/>
      <c r="R139" s="808"/>
      <c r="S139" s="807"/>
      <c r="T139" s="808"/>
      <c r="U139" s="807"/>
      <c r="V139" s="808"/>
      <c r="W139" s="807"/>
      <c r="X139" s="808"/>
      <c r="Y139" s="807"/>
      <c r="Z139" s="808"/>
      <c r="AA139" s="807"/>
      <c r="AB139" s="808"/>
      <c r="AC139" s="807"/>
      <c r="AD139" s="808"/>
      <c r="AE139" s="807"/>
      <c r="AF139" s="808"/>
      <c r="AG139" s="807"/>
      <c r="AH139" s="808"/>
      <c r="AI139" s="807"/>
      <c r="AJ139" s="808"/>
      <c r="AK139" s="807"/>
      <c r="AL139" s="808"/>
      <c r="AM139" s="807"/>
      <c r="AN139" s="808"/>
      <c r="AO139" s="807"/>
      <c r="AP139" s="808"/>
      <c r="AQ139" s="807"/>
      <c r="AR139" s="808"/>
      <c r="AS139" s="807">
        <f t="shared" si="417"/>
        <v>0</v>
      </c>
      <c r="AT139" s="808"/>
      <c r="AU139" s="523" t="str">
        <f t="shared" si="418"/>
        <v>Ok</v>
      </c>
      <c r="AV139" s="436"/>
      <c r="AW139" s="601">
        <f t="shared" si="419"/>
        <v>0</v>
      </c>
    </row>
    <row r="140" spans="1:49" ht="14.4" customHeight="1" x14ac:dyDescent="0.35">
      <c r="C140" s="592" t="s">
        <v>187</v>
      </c>
      <c r="I140" s="438"/>
      <c r="M140" s="436"/>
      <c r="N140" s="436"/>
      <c r="O140" s="436"/>
      <c r="P140" s="436"/>
      <c r="Q140" s="436"/>
      <c r="R140" s="436"/>
      <c r="S140" s="436"/>
      <c r="T140" s="436"/>
      <c r="U140" s="436"/>
      <c r="V140" s="436"/>
      <c r="W140" s="436"/>
      <c r="X140" s="436"/>
      <c r="Y140" s="436"/>
      <c r="Z140" s="436"/>
      <c r="AA140" s="436"/>
      <c r="AB140" s="436"/>
      <c r="AC140" s="436"/>
      <c r="AD140" s="436"/>
      <c r="AE140" s="436"/>
      <c r="AF140" s="436"/>
      <c r="AG140" s="436"/>
      <c r="AH140" s="436"/>
      <c r="AI140" s="436"/>
      <c r="AJ140" s="436"/>
      <c r="AK140" s="436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436"/>
      <c r="AV140" s="436"/>
    </row>
    <row r="141" spans="1:49" x14ac:dyDescent="0.35">
      <c r="A141" s="499"/>
      <c r="B141" s="599"/>
      <c r="C141" s="913"/>
      <c r="D141" s="914"/>
      <c r="E141" s="596" t="s">
        <v>188</v>
      </c>
      <c r="F141" s="597"/>
      <c r="G141" s="597"/>
      <c r="H141" s="597"/>
      <c r="I141" s="597"/>
      <c r="J141" s="523"/>
      <c r="K141" s="807"/>
      <c r="L141" s="808"/>
      <c r="M141" s="807"/>
      <c r="N141" s="808"/>
      <c r="O141" s="807"/>
      <c r="P141" s="808"/>
      <c r="Q141" s="807"/>
      <c r="R141" s="808"/>
      <c r="S141" s="807"/>
      <c r="T141" s="808"/>
      <c r="U141" s="807"/>
      <c r="V141" s="808"/>
      <c r="W141" s="807"/>
      <c r="X141" s="808"/>
      <c r="Y141" s="807"/>
      <c r="Z141" s="808"/>
      <c r="AA141" s="807"/>
      <c r="AB141" s="808"/>
      <c r="AC141" s="807"/>
      <c r="AD141" s="808"/>
      <c r="AE141" s="807"/>
      <c r="AF141" s="808"/>
      <c r="AG141" s="807"/>
      <c r="AH141" s="808"/>
      <c r="AI141" s="807"/>
      <c r="AJ141" s="808"/>
      <c r="AK141" s="807"/>
      <c r="AL141" s="808"/>
      <c r="AM141" s="807"/>
      <c r="AN141" s="808"/>
      <c r="AO141" s="807"/>
      <c r="AP141" s="808"/>
      <c r="AQ141" s="807"/>
      <c r="AR141" s="808"/>
      <c r="AS141" s="807">
        <f t="shared" ref="AS141:AS142" si="420">SUM(AC141:AR141)</f>
        <v>0</v>
      </c>
      <c r="AT141" s="808"/>
      <c r="AU141" s="600" t="str">
        <f t="shared" ref="AU141:AU142" si="421">IF(J141-SUM(K141+M141+O141+Q141+S141+U141+W141+Y141+AA141+AS141)&lt;=1, "Ok", "Not Equal")</f>
        <v>Ok</v>
      </c>
      <c r="AV141" s="436"/>
      <c r="AW141" s="601">
        <f>K141-L141</f>
        <v>0</v>
      </c>
    </row>
    <row r="142" spans="1:49" x14ac:dyDescent="0.35">
      <c r="A142" s="499"/>
      <c r="B142" s="599"/>
      <c r="C142" s="911"/>
      <c r="D142" s="912"/>
      <c r="E142" s="596" t="s">
        <v>189</v>
      </c>
      <c r="F142" s="597"/>
      <c r="G142" s="597"/>
      <c r="H142" s="597"/>
      <c r="I142" s="597"/>
      <c r="J142" s="523"/>
      <c r="K142" s="807"/>
      <c r="L142" s="808"/>
      <c r="M142" s="807"/>
      <c r="N142" s="808"/>
      <c r="O142" s="807"/>
      <c r="P142" s="808"/>
      <c r="Q142" s="807"/>
      <c r="R142" s="808"/>
      <c r="S142" s="807"/>
      <c r="T142" s="808"/>
      <c r="U142" s="807"/>
      <c r="V142" s="808"/>
      <c r="W142" s="807"/>
      <c r="X142" s="808"/>
      <c r="Y142" s="807"/>
      <c r="Z142" s="808"/>
      <c r="AA142" s="807"/>
      <c r="AB142" s="808"/>
      <c r="AC142" s="807"/>
      <c r="AD142" s="808"/>
      <c r="AE142" s="807"/>
      <c r="AF142" s="808"/>
      <c r="AG142" s="807"/>
      <c r="AH142" s="808"/>
      <c r="AI142" s="807"/>
      <c r="AJ142" s="808"/>
      <c r="AK142" s="807"/>
      <c r="AL142" s="808"/>
      <c r="AM142" s="807"/>
      <c r="AN142" s="808"/>
      <c r="AO142" s="807"/>
      <c r="AP142" s="808"/>
      <c r="AQ142" s="807"/>
      <c r="AR142" s="808"/>
      <c r="AS142" s="807">
        <f t="shared" si="420"/>
        <v>0</v>
      </c>
      <c r="AT142" s="808"/>
      <c r="AU142" s="523" t="str">
        <f t="shared" si="421"/>
        <v>Ok</v>
      </c>
      <c r="AV142" s="436"/>
      <c r="AW142" s="601">
        <f>K142-L142</f>
        <v>0</v>
      </c>
    </row>
    <row r="143" spans="1:49" ht="14.4" customHeight="1" x14ac:dyDescent="0.35">
      <c r="C143" s="592" t="s">
        <v>190</v>
      </c>
      <c r="I143" s="438"/>
      <c r="M143" s="436"/>
      <c r="N143" s="436"/>
      <c r="O143" s="436"/>
      <c r="P143" s="436"/>
      <c r="Q143" s="436"/>
      <c r="R143" s="436"/>
      <c r="S143" s="436"/>
      <c r="T143" s="436"/>
      <c r="U143" s="436"/>
      <c r="V143" s="436"/>
      <c r="W143" s="436"/>
      <c r="X143" s="436"/>
      <c r="Y143" s="436"/>
      <c r="Z143" s="436"/>
      <c r="AA143" s="436"/>
      <c r="AB143" s="436"/>
      <c r="AC143" s="436"/>
      <c r="AD143" s="436"/>
      <c r="AE143" s="436"/>
      <c r="AF143" s="436"/>
      <c r="AG143" s="436"/>
      <c r="AH143" s="436"/>
      <c r="AI143" s="436"/>
      <c r="AJ143" s="436"/>
      <c r="AK143" s="436"/>
      <c r="AL143" s="436"/>
      <c r="AM143" s="436"/>
      <c r="AN143" s="436"/>
      <c r="AO143" s="436"/>
      <c r="AP143" s="436"/>
      <c r="AQ143" s="436"/>
      <c r="AR143" s="436"/>
      <c r="AS143" s="436"/>
      <c r="AT143" s="436"/>
      <c r="AU143" s="436"/>
      <c r="AV143" s="436"/>
    </row>
    <row r="144" spans="1:49" ht="17.25" customHeight="1" x14ac:dyDescent="0.35">
      <c r="A144" s="499"/>
      <c r="B144" s="599"/>
      <c r="C144" s="913"/>
      <c r="D144" s="914"/>
      <c r="E144" s="596" t="s">
        <v>191</v>
      </c>
      <c r="F144" s="597"/>
      <c r="G144" s="597"/>
      <c r="H144" s="597"/>
      <c r="I144" s="597"/>
      <c r="J144" s="523"/>
      <c r="K144" s="807"/>
      <c r="L144" s="808"/>
      <c r="M144" s="807"/>
      <c r="N144" s="808"/>
      <c r="O144" s="807"/>
      <c r="P144" s="808"/>
      <c r="Q144" s="807"/>
      <c r="R144" s="808"/>
      <c r="S144" s="807"/>
      <c r="T144" s="808"/>
      <c r="U144" s="807"/>
      <c r="V144" s="808"/>
      <c r="W144" s="807"/>
      <c r="X144" s="808"/>
      <c r="Y144" s="807"/>
      <c r="Z144" s="808"/>
      <c r="AA144" s="807"/>
      <c r="AB144" s="808"/>
      <c r="AC144" s="807"/>
      <c r="AD144" s="808"/>
      <c r="AE144" s="807"/>
      <c r="AF144" s="808"/>
      <c r="AG144" s="807"/>
      <c r="AH144" s="808"/>
      <c r="AI144" s="807"/>
      <c r="AJ144" s="808"/>
      <c r="AK144" s="807"/>
      <c r="AL144" s="808"/>
      <c r="AM144" s="807"/>
      <c r="AN144" s="808"/>
      <c r="AO144" s="807"/>
      <c r="AP144" s="808"/>
      <c r="AQ144" s="807"/>
      <c r="AR144" s="808"/>
      <c r="AS144" s="807">
        <f t="shared" ref="AS144:AS149" si="422">SUM(AC144:AR144)</f>
        <v>0</v>
      </c>
      <c r="AT144" s="808"/>
      <c r="AU144" s="600" t="str">
        <f>IF(J144-SUM(K144+M144+O144+Q144+S144+U144+W144+Y144+AA144+AS144)&lt;=1, "Ok", "Not Equal")</f>
        <v>Ok</v>
      </c>
      <c r="AV144" s="436"/>
      <c r="AW144" s="601">
        <f t="shared" ref="AW144:AW149" si="423">K144-L144</f>
        <v>0</v>
      </c>
    </row>
    <row r="145" spans="1:58" ht="17.25" customHeight="1" x14ac:dyDescent="0.35">
      <c r="A145" s="499"/>
      <c r="B145" s="599"/>
      <c r="C145" s="902"/>
      <c r="D145" s="903"/>
      <c r="E145" s="596" t="s">
        <v>192</v>
      </c>
      <c r="F145" s="597"/>
      <c r="G145" s="597"/>
      <c r="H145" s="597"/>
      <c r="I145" s="597"/>
      <c r="J145" s="523"/>
      <c r="K145" s="807"/>
      <c r="L145" s="808"/>
      <c r="M145" s="807"/>
      <c r="N145" s="808"/>
      <c r="O145" s="807"/>
      <c r="P145" s="808"/>
      <c r="Q145" s="807"/>
      <c r="R145" s="808"/>
      <c r="S145" s="807"/>
      <c r="T145" s="808"/>
      <c r="U145" s="807"/>
      <c r="V145" s="808"/>
      <c r="W145" s="807"/>
      <c r="X145" s="808"/>
      <c r="Y145" s="807"/>
      <c r="Z145" s="808"/>
      <c r="AA145" s="807"/>
      <c r="AB145" s="808"/>
      <c r="AC145" s="807"/>
      <c r="AD145" s="808"/>
      <c r="AE145" s="807"/>
      <c r="AF145" s="808"/>
      <c r="AG145" s="807"/>
      <c r="AH145" s="808"/>
      <c r="AI145" s="807"/>
      <c r="AJ145" s="808"/>
      <c r="AK145" s="807"/>
      <c r="AL145" s="808"/>
      <c r="AM145" s="807"/>
      <c r="AN145" s="808"/>
      <c r="AO145" s="807"/>
      <c r="AP145" s="808"/>
      <c r="AQ145" s="807"/>
      <c r="AR145" s="808"/>
      <c r="AS145" s="807">
        <f>SUM(AC145:AR145)</f>
        <v>0</v>
      </c>
      <c r="AT145" s="808"/>
      <c r="AU145" s="600" t="str">
        <f t="shared" ref="AU145:AU148" si="424">IF(J145-SUM(K145+M145+O145+Q145+S145+U145+W145+Y145+AA145+AS145)&lt;=1, "Ok", "Not Equal")</f>
        <v>Ok</v>
      </c>
      <c r="AV145" s="436"/>
      <c r="AW145" s="601">
        <f t="shared" si="423"/>
        <v>0</v>
      </c>
    </row>
    <row r="146" spans="1:58" ht="17.25" customHeight="1" x14ac:dyDescent="0.35">
      <c r="A146" s="499"/>
      <c r="B146" s="599"/>
      <c r="C146" s="902"/>
      <c r="D146" s="903"/>
      <c r="E146" s="596"/>
      <c r="F146" s="597"/>
      <c r="G146" s="597"/>
      <c r="H146" s="597"/>
      <c r="I146" s="597"/>
      <c r="J146" s="523"/>
      <c r="K146" s="807"/>
      <c r="L146" s="808"/>
      <c r="M146" s="807"/>
      <c r="N146" s="808"/>
      <c r="O146" s="807"/>
      <c r="P146" s="808"/>
      <c r="Q146" s="807"/>
      <c r="R146" s="808"/>
      <c r="S146" s="807"/>
      <c r="T146" s="808"/>
      <c r="U146" s="807"/>
      <c r="V146" s="808"/>
      <c r="W146" s="807"/>
      <c r="X146" s="808"/>
      <c r="Y146" s="807"/>
      <c r="Z146" s="808"/>
      <c r="AA146" s="807"/>
      <c r="AB146" s="808"/>
      <c r="AC146" s="807"/>
      <c r="AD146" s="808"/>
      <c r="AE146" s="807"/>
      <c r="AF146" s="808"/>
      <c r="AG146" s="807"/>
      <c r="AH146" s="808"/>
      <c r="AI146" s="807"/>
      <c r="AJ146" s="808"/>
      <c r="AK146" s="807"/>
      <c r="AL146" s="808"/>
      <c r="AM146" s="807"/>
      <c r="AN146" s="808"/>
      <c r="AO146" s="807"/>
      <c r="AP146" s="808"/>
      <c r="AQ146" s="807"/>
      <c r="AR146" s="808"/>
      <c r="AS146" s="807">
        <f t="shared" si="422"/>
        <v>0</v>
      </c>
      <c r="AT146" s="808"/>
      <c r="AU146" s="600" t="str">
        <f t="shared" si="424"/>
        <v>Ok</v>
      </c>
      <c r="AV146" s="436"/>
      <c r="AW146" s="601">
        <f t="shared" si="423"/>
        <v>0</v>
      </c>
    </row>
    <row r="147" spans="1:58" ht="17.25" customHeight="1" x14ac:dyDescent="0.35">
      <c r="A147" s="499"/>
      <c r="B147" s="599"/>
      <c r="C147" s="902"/>
      <c r="D147" s="903"/>
      <c r="E147" s="596"/>
      <c r="F147" s="597"/>
      <c r="G147" s="597"/>
      <c r="H147" s="597"/>
      <c r="I147" s="597"/>
      <c r="J147" s="523"/>
      <c r="K147" s="807"/>
      <c r="L147" s="808"/>
      <c r="M147" s="807"/>
      <c r="N147" s="808"/>
      <c r="O147" s="807"/>
      <c r="P147" s="808"/>
      <c r="Q147" s="807"/>
      <c r="R147" s="808"/>
      <c r="S147" s="807"/>
      <c r="T147" s="808"/>
      <c r="U147" s="807"/>
      <c r="V147" s="808"/>
      <c r="W147" s="807"/>
      <c r="X147" s="808"/>
      <c r="Y147" s="807"/>
      <c r="Z147" s="808"/>
      <c r="AA147" s="807"/>
      <c r="AB147" s="808"/>
      <c r="AC147" s="807"/>
      <c r="AD147" s="808"/>
      <c r="AE147" s="807"/>
      <c r="AF147" s="808"/>
      <c r="AG147" s="807"/>
      <c r="AH147" s="808"/>
      <c r="AI147" s="807"/>
      <c r="AJ147" s="808"/>
      <c r="AK147" s="807"/>
      <c r="AL147" s="808"/>
      <c r="AM147" s="807"/>
      <c r="AN147" s="808"/>
      <c r="AO147" s="807"/>
      <c r="AP147" s="808"/>
      <c r="AQ147" s="807"/>
      <c r="AR147" s="808"/>
      <c r="AS147" s="807">
        <f>SUM(AC147:AR147)</f>
        <v>0</v>
      </c>
      <c r="AT147" s="808"/>
      <c r="AU147" s="600" t="str">
        <f t="shared" si="424"/>
        <v>Ok</v>
      </c>
      <c r="AV147" s="436"/>
      <c r="AW147" s="601">
        <f t="shared" si="423"/>
        <v>0</v>
      </c>
    </row>
    <row r="148" spans="1:58" ht="17.25" customHeight="1" x14ac:dyDescent="0.35">
      <c r="A148" s="499"/>
      <c r="B148" s="599"/>
      <c r="C148" s="902"/>
      <c r="D148" s="903"/>
      <c r="E148" s="596"/>
      <c r="F148" s="597"/>
      <c r="G148" s="597"/>
      <c r="H148" s="597"/>
      <c r="I148" s="597"/>
      <c r="J148" s="523"/>
      <c r="K148" s="807"/>
      <c r="L148" s="808"/>
      <c r="M148" s="807"/>
      <c r="N148" s="808"/>
      <c r="O148" s="807"/>
      <c r="P148" s="808"/>
      <c r="Q148" s="807"/>
      <c r="R148" s="808"/>
      <c r="S148" s="807"/>
      <c r="T148" s="808"/>
      <c r="U148" s="807"/>
      <c r="V148" s="808"/>
      <c r="W148" s="807"/>
      <c r="X148" s="808"/>
      <c r="Y148" s="807"/>
      <c r="Z148" s="808"/>
      <c r="AA148" s="807"/>
      <c r="AB148" s="808"/>
      <c r="AC148" s="807"/>
      <c r="AD148" s="808"/>
      <c r="AE148" s="807"/>
      <c r="AF148" s="808"/>
      <c r="AG148" s="807"/>
      <c r="AH148" s="808"/>
      <c r="AI148" s="807"/>
      <c r="AJ148" s="808"/>
      <c r="AK148" s="807"/>
      <c r="AL148" s="808"/>
      <c r="AM148" s="807"/>
      <c r="AN148" s="808"/>
      <c r="AO148" s="807"/>
      <c r="AP148" s="808"/>
      <c r="AQ148" s="807"/>
      <c r="AR148" s="808"/>
      <c r="AS148" s="807">
        <f t="shared" si="422"/>
        <v>0</v>
      </c>
      <c r="AT148" s="808"/>
      <c r="AU148" s="600" t="str">
        <f t="shared" si="424"/>
        <v>Ok</v>
      </c>
      <c r="AV148" s="436"/>
      <c r="AW148" s="601">
        <f t="shared" si="423"/>
        <v>0</v>
      </c>
    </row>
    <row r="149" spans="1:58" ht="17.25" customHeight="1" x14ac:dyDescent="0.35">
      <c r="A149" s="499"/>
      <c r="B149" s="599"/>
      <c r="C149" s="911"/>
      <c r="D149" s="912"/>
      <c r="E149" s="596"/>
      <c r="F149" s="597"/>
      <c r="G149" s="597"/>
      <c r="H149" s="597"/>
      <c r="I149" s="597"/>
      <c r="J149" s="523"/>
      <c r="K149" s="807"/>
      <c r="L149" s="808"/>
      <c r="M149" s="807"/>
      <c r="N149" s="808"/>
      <c r="O149" s="807"/>
      <c r="P149" s="808"/>
      <c r="Q149" s="807"/>
      <c r="R149" s="808"/>
      <c r="S149" s="807"/>
      <c r="T149" s="808"/>
      <c r="U149" s="807"/>
      <c r="V149" s="808"/>
      <c r="W149" s="807"/>
      <c r="X149" s="808"/>
      <c r="Y149" s="807"/>
      <c r="Z149" s="808"/>
      <c r="AA149" s="807"/>
      <c r="AB149" s="808"/>
      <c r="AC149" s="807"/>
      <c r="AD149" s="808"/>
      <c r="AE149" s="807"/>
      <c r="AF149" s="808"/>
      <c r="AG149" s="807"/>
      <c r="AH149" s="808"/>
      <c r="AI149" s="807"/>
      <c r="AJ149" s="808"/>
      <c r="AK149" s="807"/>
      <c r="AL149" s="808"/>
      <c r="AM149" s="807"/>
      <c r="AN149" s="808"/>
      <c r="AO149" s="807"/>
      <c r="AP149" s="808"/>
      <c r="AQ149" s="807"/>
      <c r="AR149" s="808"/>
      <c r="AS149" s="807">
        <f t="shared" si="422"/>
        <v>0</v>
      </c>
      <c r="AT149" s="808"/>
      <c r="AU149" s="523" t="str">
        <f>IF(J149-SUM(K149+M149+O149+Q149+S149+U149+W149+Y149+AA149+AS149)&lt;=1, "Ok", "Not Equal")</f>
        <v>Ok</v>
      </c>
      <c r="AV149" s="436"/>
      <c r="AW149" s="601">
        <f t="shared" si="423"/>
        <v>0</v>
      </c>
    </row>
    <row r="150" spans="1:58" ht="14.4" customHeight="1" x14ac:dyDescent="0.35">
      <c r="C150" s="592" t="s">
        <v>193</v>
      </c>
      <c r="M150" s="436"/>
      <c r="N150" s="436"/>
      <c r="O150" s="436"/>
      <c r="P150" s="436"/>
      <c r="Q150" s="436"/>
      <c r="R150" s="436"/>
      <c r="S150" s="436"/>
      <c r="T150" s="436"/>
      <c r="U150" s="436"/>
      <c r="V150" s="436"/>
      <c r="W150" s="436"/>
      <c r="X150" s="436"/>
      <c r="Y150" s="436"/>
      <c r="Z150" s="436"/>
      <c r="AA150" s="436"/>
      <c r="AB150" s="436"/>
      <c r="AC150" s="436"/>
      <c r="AD150" s="436"/>
      <c r="AE150" s="436"/>
      <c r="AF150" s="436"/>
      <c r="AG150" s="436"/>
      <c r="AH150" s="436"/>
      <c r="AI150" s="436"/>
      <c r="AJ150" s="436"/>
      <c r="AK150" s="436"/>
      <c r="AL150" s="436"/>
      <c r="AM150" s="436"/>
      <c r="AN150" s="436"/>
      <c r="AO150" s="436"/>
      <c r="AP150" s="436"/>
      <c r="AQ150" s="436"/>
      <c r="AR150" s="436"/>
      <c r="AS150" s="436"/>
      <c r="AT150" s="436"/>
      <c r="AU150" s="436"/>
      <c r="AV150" s="436"/>
    </row>
    <row r="151" spans="1:58" x14ac:dyDescent="0.35">
      <c r="B151" s="499"/>
      <c r="C151" s="810" t="s">
        <v>17</v>
      </c>
      <c r="D151" s="904"/>
      <c r="E151" s="904"/>
      <c r="F151" s="904"/>
      <c r="G151" s="904"/>
      <c r="H151" s="604" t="s">
        <v>18</v>
      </c>
      <c r="I151" s="605" t="s">
        <v>19</v>
      </c>
      <c r="J151" s="459" t="s">
        <v>113</v>
      </c>
      <c r="K151" s="810" t="s">
        <v>20</v>
      </c>
      <c r="L151" s="811"/>
      <c r="M151" s="810" t="s">
        <v>21</v>
      </c>
      <c r="N151" s="811"/>
      <c r="O151" s="810" t="s">
        <v>22</v>
      </c>
      <c r="P151" s="811"/>
      <c r="Q151" s="810" t="s">
        <v>23</v>
      </c>
      <c r="R151" s="811"/>
      <c r="S151" s="810" t="s">
        <v>23</v>
      </c>
      <c r="T151" s="811"/>
      <c r="U151" s="810" t="s">
        <v>23</v>
      </c>
      <c r="V151" s="811"/>
      <c r="W151" s="810" t="s">
        <v>23</v>
      </c>
      <c r="X151" s="811"/>
      <c r="Y151" s="810" t="s">
        <v>23</v>
      </c>
      <c r="Z151" s="811"/>
      <c r="AA151" s="810" t="s">
        <v>23</v>
      </c>
      <c r="AB151" s="811"/>
      <c r="AC151" s="810" t="s">
        <v>24</v>
      </c>
      <c r="AD151" s="811"/>
      <c r="AE151" s="810" t="s">
        <v>25</v>
      </c>
      <c r="AF151" s="811"/>
      <c r="AG151" s="810" t="s">
        <v>26</v>
      </c>
      <c r="AH151" s="811"/>
      <c r="AI151" s="810"/>
      <c r="AJ151" s="811"/>
      <c r="AK151" s="810"/>
      <c r="AL151" s="811"/>
      <c r="AM151" s="810"/>
      <c r="AN151" s="811"/>
      <c r="AO151" s="810"/>
      <c r="AP151" s="811"/>
      <c r="AQ151" s="810"/>
      <c r="AR151" s="811"/>
      <c r="AS151" s="810" t="s">
        <v>27</v>
      </c>
      <c r="AT151" s="811"/>
      <c r="AU151" s="459" t="s">
        <v>28</v>
      </c>
      <c r="AV151" s="436"/>
      <c r="AW151" s="459" t="s">
        <v>22</v>
      </c>
    </row>
    <row r="152" spans="1:58" ht="20.25" customHeight="1" x14ac:dyDescent="0.35">
      <c r="B152" s="499"/>
      <c r="C152" s="606" t="s">
        <v>194</v>
      </c>
      <c r="D152" s="438"/>
      <c r="E152" s="438"/>
      <c r="F152" s="607"/>
      <c r="G152" s="607"/>
      <c r="H152" s="608"/>
      <c r="I152" s="475" t="s">
        <v>144</v>
      </c>
      <c r="J152" s="475" t="s">
        <v>469</v>
      </c>
      <c r="K152" s="799" t="s">
        <v>381</v>
      </c>
      <c r="L152" s="800"/>
      <c r="M152" s="803" t="s">
        <v>381</v>
      </c>
      <c r="N152" s="804"/>
      <c r="O152" s="803" t="s">
        <v>381</v>
      </c>
      <c r="P152" s="804"/>
      <c r="Q152" s="803" t="s">
        <v>381</v>
      </c>
      <c r="R152" s="804"/>
      <c r="S152" s="803" t="s">
        <v>381</v>
      </c>
      <c r="T152" s="804"/>
      <c r="U152" s="803" t="s">
        <v>381</v>
      </c>
      <c r="V152" s="804"/>
      <c r="W152" s="803" t="s">
        <v>381</v>
      </c>
      <c r="X152" s="804"/>
      <c r="Y152" s="803" t="s">
        <v>381</v>
      </c>
      <c r="Z152" s="804"/>
      <c r="AA152" s="803" t="s">
        <v>381</v>
      </c>
      <c r="AB152" s="804"/>
      <c r="AC152" s="803" t="s">
        <v>381</v>
      </c>
      <c r="AD152" s="804"/>
      <c r="AE152" s="803" t="s">
        <v>381</v>
      </c>
      <c r="AF152" s="804"/>
      <c r="AG152" s="803" t="s">
        <v>381</v>
      </c>
      <c r="AH152" s="804"/>
      <c r="AI152" s="803" t="s">
        <v>381</v>
      </c>
      <c r="AJ152" s="804"/>
      <c r="AK152" s="803" t="s">
        <v>381</v>
      </c>
      <c r="AL152" s="804"/>
      <c r="AM152" s="803" t="s">
        <v>381</v>
      </c>
      <c r="AN152" s="804"/>
      <c r="AO152" s="803" t="s">
        <v>381</v>
      </c>
      <c r="AP152" s="804"/>
      <c r="AQ152" s="803" t="s">
        <v>381</v>
      </c>
      <c r="AR152" s="804"/>
      <c r="AS152" s="803" t="s">
        <v>381</v>
      </c>
      <c r="AT152" s="804"/>
      <c r="AU152" s="474"/>
      <c r="AV152" s="436"/>
      <c r="AW152" s="580"/>
    </row>
    <row r="153" spans="1:58" s="609" customFormat="1" x14ac:dyDescent="0.35">
      <c r="B153" s="610"/>
      <c r="C153" s="606" t="s">
        <v>195</v>
      </c>
      <c r="D153" s="438"/>
      <c r="E153" s="438"/>
      <c r="F153" s="587"/>
      <c r="G153" s="611"/>
      <c r="H153" s="581" t="s">
        <v>196</v>
      </c>
      <c r="I153" s="475" t="s">
        <v>146</v>
      </c>
      <c r="J153" s="612" t="s">
        <v>472</v>
      </c>
      <c r="K153" s="799" t="s">
        <v>485</v>
      </c>
      <c r="L153" s="800"/>
      <c r="M153" s="799" t="s">
        <v>485</v>
      </c>
      <c r="N153" s="800"/>
      <c r="O153" s="799" t="s">
        <v>485</v>
      </c>
      <c r="P153" s="800"/>
      <c r="Q153" s="799" t="s">
        <v>485</v>
      </c>
      <c r="R153" s="800"/>
      <c r="S153" s="799" t="s">
        <v>485</v>
      </c>
      <c r="T153" s="800"/>
      <c r="U153" s="799" t="s">
        <v>485</v>
      </c>
      <c r="V153" s="800"/>
      <c r="W153" s="799" t="s">
        <v>485</v>
      </c>
      <c r="X153" s="800"/>
      <c r="Y153" s="799" t="s">
        <v>485</v>
      </c>
      <c r="Z153" s="800"/>
      <c r="AA153" s="799" t="s">
        <v>485</v>
      </c>
      <c r="AB153" s="800"/>
      <c r="AC153" s="799" t="s">
        <v>485</v>
      </c>
      <c r="AD153" s="800"/>
      <c r="AE153" s="799" t="s">
        <v>485</v>
      </c>
      <c r="AF153" s="800"/>
      <c r="AG153" s="799" t="s">
        <v>485</v>
      </c>
      <c r="AH153" s="800"/>
      <c r="AI153" s="799" t="s">
        <v>485</v>
      </c>
      <c r="AJ153" s="800"/>
      <c r="AK153" s="799" t="s">
        <v>485</v>
      </c>
      <c r="AL153" s="800"/>
      <c r="AM153" s="799" t="s">
        <v>485</v>
      </c>
      <c r="AN153" s="800"/>
      <c r="AO153" s="799" t="s">
        <v>485</v>
      </c>
      <c r="AP153" s="800"/>
      <c r="AQ153" s="799" t="s">
        <v>485</v>
      </c>
      <c r="AR153" s="800"/>
      <c r="AS153" s="799" t="s">
        <v>485</v>
      </c>
      <c r="AT153" s="800"/>
      <c r="AU153" s="704" t="s">
        <v>474</v>
      </c>
      <c r="AV153" s="436"/>
      <c r="AW153" s="582" t="s">
        <v>156</v>
      </c>
      <c r="BB153" s="613"/>
      <c r="BC153" s="613"/>
      <c r="BD153" s="613"/>
      <c r="BE153" s="613"/>
      <c r="BF153" s="613"/>
    </row>
    <row r="154" spans="1:58" s="609" customFormat="1" x14ac:dyDescent="0.35">
      <c r="B154" s="610"/>
      <c r="C154" s="919" t="s">
        <v>197</v>
      </c>
      <c r="D154" s="920"/>
      <c r="E154" s="920"/>
      <c r="F154" s="920"/>
      <c r="G154" s="920"/>
      <c r="H154" s="583" t="s">
        <v>102</v>
      </c>
      <c r="I154" s="479" t="s">
        <v>198</v>
      </c>
      <c r="J154" s="479" t="s">
        <v>479</v>
      </c>
      <c r="K154" s="805" t="s">
        <v>151</v>
      </c>
      <c r="L154" s="806"/>
      <c r="M154" s="805" t="s">
        <v>151</v>
      </c>
      <c r="N154" s="806"/>
      <c r="O154" s="805" t="s">
        <v>151</v>
      </c>
      <c r="P154" s="806"/>
      <c r="Q154" s="805" t="s">
        <v>151</v>
      </c>
      <c r="R154" s="806"/>
      <c r="S154" s="805" t="s">
        <v>151</v>
      </c>
      <c r="T154" s="806"/>
      <c r="U154" s="805" t="s">
        <v>151</v>
      </c>
      <c r="V154" s="806"/>
      <c r="W154" s="805" t="s">
        <v>151</v>
      </c>
      <c r="X154" s="806"/>
      <c r="Y154" s="805" t="s">
        <v>151</v>
      </c>
      <c r="Z154" s="806"/>
      <c r="AA154" s="805" t="s">
        <v>151</v>
      </c>
      <c r="AB154" s="806"/>
      <c r="AC154" s="805" t="s">
        <v>151</v>
      </c>
      <c r="AD154" s="806"/>
      <c r="AE154" s="805" t="s">
        <v>151</v>
      </c>
      <c r="AF154" s="806"/>
      <c r="AG154" s="805" t="s">
        <v>151</v>
      </c>
      <c r="AH154" s="806"/>
      <c r="AI154" s="805" t="s">
        <v>151</v>
      </c>
      <c r="AJ154" s="806"/>
      <c r="AK154" s="805" t="s">
        <v>151</v>
      </c>
      <c r="AL154" s="806"/>
      <c r="AM154" s="805" t="s">
        <v>151</v>
      </c>
      <c r="AN154" s="806"/>
      <c r="AO154" s="805" t="s">
        <v>151</v>
      </c>
      <c r="AP154" s="806"/>
      <c r="AQ154" s="805" t="s">
        <v>151</v>
      </c>
      <c r="AR154" s="806"/>
      <c r="AS154" s="805" t="s">
        <v>151</v>
      </c>
      <c r="AT154" s="806"/>
      <c r="AU154" s="479" t="s">
        <v>475</v>
      </c>
      <c r="AV154" s="436"/>
      <c r="AW154" s="482" t="s">
        <v>72</v>
      </c>
      <c r="BB154" s="613"/>
      <c r="BC154" s="613"/>
      <c r="BD154" s="613"/>
      <c r="BE154" s="613"/>
      <c r="BF154" s="613"/>
    </row>
    <row r="155" spans="1:58" x14ac:dyDescent="0.35">
      <c r="A155" s="499"/>
      <c r="B155" s="599"/>
      <c r="C155" s="902"/>
      <c r="D155" s="903"/>
      <c r="E155" s="596"/>
      <c r="F155" s="597"/>
      <c r="G155" s="597"/>
      <c r="H155" s="614"/>
      <c r="I155" s="600"/>
      <c r="J155" s="687">
        <f>H155*I155</f>
        <v>0</v>
      </c>
      <c r="K155" s="807"/>
      <c r="L155" s="808">
        <v>200</v>
      </c>
      <c r="M155" s="807"/>
      <c r="N155" s="808">
        <v>200</v>
      </c>
      <c r="O155" s="807"/>
      <c r="P155" s="808">
        <v>200</v>
      </c>
      <c r="Q155" s="807"/>
      <c r="R155" s="808">
        <v>200</v>
      </c>
      <c r="S155" s="807"/>
      <c r="T155" s="808">
        <v>200</v>
      </c>
      <c r="U155" s="807"/>
      <c r="V155" s="808">
        <v>200</v>
      </c>
      <c r="W155" s="807"/>
      <c r="X155" s="808">
        <v>200</v>
      </c>
      <c r="Y155" s="807"/>
      <c r="Z155" s="808">
        <v>200</v>
      </c>
      <c r="AA155" s="807"/>
      <c r="AB155" s="808">
        <v>200</v>
      </c>
      <c r="AC155" s="807"/>
      <c r="AD155" s="808">
        <v>200</v>
      </c>
      <c r="AE155" s="807"/>
      <c r="AF155" s="808">
        <v>200</v>
      </c>
      <c r="AG155" s="807"/>
      <c r="AH155" s="808">
        <v>200</v>
      </c>
      <c r="AI155" s="807"/>
      <c r="AJ155" s="808">
        <v>200</v>
      </c>
      <c r="AK155" s="807"/>
      <c r="AL155" s="808">
        <v>200</v>
      </c>
      <c r="AM155" s="807"/>
      <c r="AN155" s="808">
        <v>200</v>
      </c>
      <c r="AO155" s="807"/>
      <c r="AP155" s="808">
        <v>200</v>
      </c>
      <c r="AQ155" s="807"/>
      <c r="AR155" s="808">
        <v>200</v>
      </c>
      <c r="AS155" s="807"/>
      <c r="AT155" s="808">
        <v>200</v>
      </c>
      <c r="AU155" s="598"/>
      <c r="AV155" s="436"/>
      <c r="AW155" s="601">
        <f>K155-L155</f>
        <v>-200</v>
      </c>
    </row>
    <row r="156" spans="1:58" x14ac:dyDescent="0.35">
      <c r="A156" s="499"/>
      <c r="B156" s="599"/>
      <c r="C156" s="902"/>
      <c r="D156" s="903"/>
      <c r="E156" s="596"/>
      <c r="F156" s="597"/>
      <c r="G156" s="597"/>
      <c r="H156" s="685"/>
      <c r="I156" s="600"/>
      <c r="J156" s="685">
        <f t="shared" ref="J156:J157" si="425">H156*I156</f>
        <v>0</v>
      </c>
      <c r="K156" s="807"/>
      <c r="L156" s="808"/>
      <c r="M156" s="807"/>
      <c r="N156" s="808"/>
      <c r="O156" s="807"/>
      <c r="P156" s="808"/>
      <c r="Q156" s="807"/>
      <c r="R156" s="808"/>
      <c r="S156" s="807"/>
      <c r="T156" s="808"/>
      <c r="U156" s="807"/>
      <c r="V156" s="808"/>
      <c r="W156" s="807"/>
      <c r="X156" s="808"/>
      <c r="Y156" s="807"/>
      <c r="Z156" s="808"/>
      <c r="AA156" s="807"/>
      <c r="AB156" s="808"/>
      <c r="AC156" s="807"/>
      <c r="AD156" s="808"/>
      <c r="AE156" s="807"/>
      <c r="AF156" s="808"/>
      <c r="AG156" s="807"/>
      <c r="AH156" s="808"/>
      <c r="AI156" s="807"/>
      <c r="AJ156" s="808"/>
      <c r="AK156" s="807"/>
      <c r="AL156" s="808"/>
      <c r="AM156" s="807"/>
      <c r="AN156" s="808"/>
      <c r="AO156" s="807"/>
      <c r="AP156" s="808"/>
      <c r="AQ156" s="807"/>
      <c r="AR156" s="808"/>
      <c r="AS156" s="807">
        <f>SUM(AC156:AR156)</f>
        <v>0</v>
      </c>
      <c r="AT156" s="808">
        <v>50</v>
      </c>
      <c r="AU156" s="598" t="str">
        <f>IF(J156-SUM(K156+M156+O156+Q156+S156+U156+W156+Y156+AA156+AS156)&lt;=1, "Ok", "Not Equal")</f>
        <v>Ok</v>
      </c>
      <c r="AV156" s="436"/>
      <c r="AW156" s="601">
        <f>K156-L156</f>
        <v>0</v>
      </c>
    </row>
    <row r="157" spans="1:58" x14ac:dyDescent="0.35">
      <c r="A157" s="499"/>
      <c r="B157" s="599"/>
      <c r="C157" s="911"/>
      <c r="D157" s="912"/>
      <c r="E157" s="596"/>
      <c r="F157" s="597"/>
      <c r="G157" s="597"/>
      <c r="H157" s="686"/>
      <c r="I157" s="523"/>
      <c r="J157" s="685">
        <f t="shared" si="425"/>
        <v>0</v>
      </c>
      <c r="K157" s="807"/>
      <c r="L157" s="808"/>
      <c r="M157" s="807"/>
      <c r="N157" s="808"/>
      <c r="O157" s="807"/>
      <c r="P157" s="808"/>
      <c r="Q157" s="807"/>
      <c r="R157" s="808"/>
      <c r="S157" s="807"/>
      <c r="T157" s="808"/>
      <c r="U157" s="807"/>
      <c r="V157" s="808"/>
      <c r="W157" s="807"/>
      <c r="X157" s="808"/>
      <c r="Y157" s="807"/>
      <c r="Z157" s="808"/>
      <c r="AA157" s="807"/>
      <c r="AB157" s="808"/>
      <c r="AC157" s="807"/>
      <c r="AD157" s="808"/>
      <c r="AE157" s="807"/>
      <c r="AF157" s="808"/>
      <c r="AG157" s="807"/>
      <c r="AH157" s="808"/>
      <c r="AI157" s="807"/>
      <c r="AJ157" s="808"/>
      <c r="AK157" s="807"/>
      <c r="AL157" s="808"/>
      <c r="AM157" s="807"/>
      <c r="AN157" s="808"/>
      <c r="AO157" s="807"/>
      <c r="AP157" s="808"/>
      <c r="AQ157" s="807"/>
      <c r="AR157" s="808"/>
      <c r="AS157" s="807">
        <f>SUM(AC157:AR157)</f>
        <v>0</v>
      </c>
      <c r="AT157" s="808">
        <v>50</v>
      </c>
      <c r="AU157" s="598" t="str">
        <f>IF(J157-SUM(K157+M157+O157+Q157+S157+U157+W157+Y157+AA157+AS157)&lt;=1, "Ok", "Not Equal")</f>
        <v>Ok</v>
      </c>
      <c r="AV157" s="436"/>
      <c r="AW157" s="601">
        <f>K157-L157</f>
        <v>0</v>
      </c>
    </row>
    <row r="158" spans="1:58" x14ac:dyDescent="0.35">
      <c r="A158" s="615" t="s">
        <v>202</v>
      </c>
      <c r="B158" s="616"/>
      <c r="C158" s="616"/>
      <c r="D158" s="616"/>
      <c r="E158" s="616"/>
      <c r="F158" s="616"/>
      <c r="G158" s="616"/>
      <c r="H158" s="615"/>
      <c r="I158" s="616"/>
      <c r="J158" s="617">
        <f>SUM(J155:J157)</f>
        <v>0</v>
      </c>
      <c r="K158" s="807">
        <f>K157+K156+K133+K125+K15</f>
        <v>0</v>
      </c>
      <c r="L158" s="808">
        <f t="shared" ref="L158:AH158" si="426">SUM(L110:L157)</f>
        <v>200</v>
      </c>
      <c r="M158" s="807">
        <f>M157+M156+M133+M125+M115</f>
        <v>0</v>
      </c>
      <c r="N158" s="808">
        <f t="shared" si="426"/>
        <v>200</v>
      </c>
      <c r="O158" s="807">
        <f>O157+O156+O133+O125+O115</f>
        <v>0</v>
      </c>
      <c r="P158" s="808">
        <f t="shared" si="426"/>
        <v>200</v>
      </c>
      <c r="Q158" s="807">
        <f>Q157+Q156+Q133+Q125+Q115</f>
        <v>0</v>
      </c>
      <c r="R158" s="808">
        <f t="shared" si="426"/>
        <v>200</v>
      </c>
      <c r="S158" s="807">
        <f>S157+S156+S133+S125+S115</f>
        <v>0</v>
      </c>
      <c r="T158" s="808">
        <f t="shared" ref="T158:V158" si="427">SUM(T110:T157)</f>
        <v>200</v>
      </c>
      <c r="U158" s="807">
        <f>U157+U156+U133+U125+U115</f>
        <v>0</v>
      </c>
      <c r="V158" s="808">
        <f t="shared" si="427"/>
        <v>200</v>
      </c>
      <c r="W158" s="807">
        <f>W157+W156+W133+W125+W115</f>
        <v>0</v>
      </c>
      <c r="X158" s="808">
        <f t="shared" ref="X158" si="428">SUM(X110:X157)</f>
        <v>200</v>
      </c>
      <c r="Y158" s="807">
        <f>Y157+Y156+Y133+Y125+Y115</f>
        <v>0</v>
      </c>
      <c r="Z158" s="808">
        <f t="shared" ref="Z158" si="429">SUM(Z110:Z157)</f>
        <v>200</v>
      </c>
      <c r="AA158" s="807">
        <f>AA157+AA156+AA133+AA125+AA115</f>
        <v>0</v>
      </c>
      <c r="AB158" s="808">
        <f t="shared" ref="AB158" si="430">SUM(AB110:AB157)</f>
        <v>200</v>
      </c>
      <c r="AC158" s="807">
        <f>AC157+AC156+AC133+AC125+AC115</f>
        <v>0</v>
      </c>
      <c r="AD158" s="808">
        <f t="shared" si="426"/>
        <v>200</v>
      </c>
      <c r="AE158" s="807">
        <f>AE157+AE156+AE133+AE125+AE115</f>
        <v>0</v>
      </c>
      <c r="AF158" s="808">
        <f t="shared" si="426"/>
        <v>200</v>
      </c>
      <c r="AG158" s="807">
        <f>AG157+AG156+AG133+AG125+AG115</f>
        <v>0</v>
      </c>
      <c r="AH158" s="808">
        <f t="shared" si="426"/>
        <v>200</v>
      </c>
      <c r="AI158" s="807">
        <f>AI157+AI156+AI133+AI125+AI115</f>
        <v>0</v>
      </c>
      <c r="AJ158" s="808">
        <f t="shared" ref="AJ158" si="431">SUM(AJ110:AJ157)</f>
        <v>200</v>
      </c>
      <c r="AK158" s="807">
        <f>AK157+AK156+AK133+AK125+AK115</f>
        <v>0</v>
      </c>
      <c r="AL158" s="808">
        <f t="shared" ref="AL158" si="432">SUM(AL110:AL157)</f>
        <v>200</v>
      </c>
      <c r="AM158" s="807">
        <f>AM157+AM156+AM133+AM125+AM115</f>
        <v>0</v>
      </c>
      <c r="AN158" s="808">
        <f t="shared" ref="AN158" si="433">SUM(AN110:AN157)</f>
        <v>200</v>
      </c>
      <c r="AO158" s="807">
        <f>AO157+AO156+AO133+AO125+AO115</f>
        <v>0</v>
      </c>
      <c r="AP158" s="808">
        <f t="shared" ref="AP158" si="434">SUM(AP110:AP157)</f>
        <v>200</v>
      </c>
      <c r="AQ158" s="807">
        <f>AQ157+AQ156+AQ133+AQ125+AQ115</f>
        <v>0</v>
      </c>
      <c r="AR158" s="808">
        <f t="shared" ref="AR158:AT158" si="435">SUM(AR110:AR157)</f>
        <v>200</v>
      </c>
      <c r="AS158" s="807">
        <f>AS157+AS156+AS133+AS125+AS115</f>
        <v>0</v>
      </c>
      <c r="AT158" s="808">
        <f t="shared" si="435"/>
        <v>300</v>
      </c>
      <c r="AU158" s="598" t="str">
        <f>IF(J158-SUM(K158+M158+O158+Q158+S158+U158+W158+Y158+AA158+AS158)&lt;=1, "Ok", "Not Equal")</f>
        <v>Ok</v>
      </c>
      <c r="AV158" s="436"/>
      <c r="AW158" s="618">
        <f>SUM(AW110:AW157)</f>
        <v>-200</v>
      </c>
    </row>
    <row r="159" spans="1:58" x14ac:dyDescent="0.35">
      <c r="A159" s="506"/>
      <c r="B159" s="507"/>
      <c r="C159" s="507"/>
      <c r="D159" s="507"/>
      <c r="E159" s="507"/>
      <c r="F159" s="507"/>
      <c r="G159" s="507"/>
      <c r="H159" s="507"/>
      <c r="I159" s="507"/>
      <c r="J159" s="508"/>
      <c r="K159" s="508"/>
      <c r="L159" s="507"/>
      <c r="M159" s="507"/>
      <c r="N159" s="507"/>
      <c r="O159" s="507"/>
      <c r="P159" s="507"/>
      <c r="Q159" s="507"/>
      <c r="R159" s="507"/>
      <c r="S159" s="507"/>
      <c r="T159" s="507"/>
      <c r="U159" s="507"/>
      <c r="V159" s="507"/>
      <c r="W159" s="507"/>
      <c r="X159" s="507"/>
      <c r="Y159" s="507"/>
      <c r="Z159" s="507"/>
      <c r="AA159" s="507"/>
      <c r="AB159" s="507"/>
      <c r="AC159" s="507"/>
      <c r="AD159" s="507"/>
      <c r="AE159" s="507"/>
      <c r="AF159" s="507"/>
      <c r="AG159" s="507"/>
      <c r="AH159" s="507"/>
      <c r="AI159" s="507"/>
      <c r="AJ159" s="507"/>
      <c r="AK159" s="507"/>
      <c r="AL159" s="507"/>
      <c r="AM159" s="507"/>
      <c r="AN159" s="507"/>
      <c r="AO159" s="507"/>
      <c r="AP159" s="507"/>
      <c r="AQ159" s="507"/>
      <c r="AR159" s="507"/>
      <c r="AS159" s="507"/>
      <c r="AT159" s="507"/>
      <c r="AU159" s="507"/>
      <c r="AV159" s="436"/>
      <c r="AW159" s="507"/>
    </row>
    <row r="160" spans="1:58" ht="21" customHeight="1" thickBot="1" x14ac:dyDescent="0.4">
      <c r="A160" s="454" t="s">
        <v>203</v>
      </c>
      <c r="B160" s="619"/>
      <c r="C160" s="619"/>
      <c r="D160" s="619"/>
      <c r="E160" s="619"/>
      <c r="F160" s="619"/>
      <c r="G160" s="619"/>
      <c r="H160" s="619"/>
      <c r="I160" s="619"/>
      <c r="M160" s="436"/>
      <c r="N160" s="436"/>
      <c r="O160" s="436"/>
      <c r="P160" s="436"/>
      <c r="Q160" s="436"/>
      <c r="R160" s="436"/>
      <c r="S160" s="436"/>
      <c r="T160" s="436"/>
      <c r="U160" s="436"/>
      <c r="V160" s="436"/>
      <c r="W160" s="436"/>
      <c r="X160" s="436"/>
      <c r="Y160" s="436"/>
      <c r="Z160" s="436"/>
      <c r="AA160" s="436"/>
      <c r="AB160" s="436"/>
      <c r="AC160" s="436"/>
      <c r="AD160" s="436"/>
      <c r="AE160" s="436"/>
      <c r="AF160" s="436"/>
      <c r="AG160" s="436"/>
      <c r="AH160" s="436"/>
      <c r="AI160" s="436"/>
      <c r="AJ160" s="436"/>
      <c r="AK160" s="436"/>
      <c r="AL160" s="436"/>
      <c r="AM160" s="436"/>
      <c r="AN160" s="436"/>
      <c r="AO160" s="436"/>
      <c r="AP160" s="436"/>
      <c r="AQ160" s="436"/>
      <c r="AR160" s="436"/>
      <c r="AS160" s="436"/>
      <c r="AT160" s="436"/>
      <c r="AU160" s="436"/>
      <c r="AV160" s="436"/>
    </row>
    <row r="161" spans="1:58" ht="30.6" thickBot="1" x14ac:dyDescent="0.55000000000000004">
      <c r="M161" s="436"/>
      <c r="N161" s="436"/>
      <c r="O161" s="436"/>
      <c r="P161" s="436"/>
      <c r="Q161" s="436"/>
      <c r="R161" s="436"/>
      <c r="S161" s="436"/>
      <c r="T161" s="436"/>
      <c r="U161" s="436"/>
      <c r="V161" s="436"/>
      <c r="W161" s="436"/>
      <c r="X161" s="436"/>
      <c r="Y161" s="436"/>
      <c r="Z161" s="436"/>
      <c r="AA161" s="436"/>
      <c r="AB161" s="436"/>
      <c r="AC161" s="830" t="s">
        <v>11</v>
      </c>
      <c r="AD161" s="831"/>
      <c r="AE161" s="831"/>
      <c r="AF161" s="831"/>
      <c r="AG161" s="831"/>
      <c r="AH161" s="831"/>
      <c r="AI161" s="831"/>
      <c r="AJ161" s="831"/>
      <c r="AK161" s="831"/>
      <c r="AL161" s="831"/>
      <c r="AM161" s="831"/>
      <c r="AN161" s="831"/>
      <c r="AO161" s="831"/>
      <c r="AP161" s="831"/>
      <c r="AQ161" s="831"/>
      <c r="AR161" s="831"/>
      <c r="AS161" s="831"/>
      <c r="AT161" s="832"/>
      <c r="AU161" s="436"/>
      <c r="AV161" s="436"/>
    </row>
    <row r="162" spans="1:58" ht="24.6" x14ac:dyDescent="0.4">
      <c r="A162" s="438"/>
      <c r="B162" s="438"/>
      <c r="C162" s="438"/>
      <c r="D162" s="438"/>
      <c r="E162" s="438"/>
      <c r="F162" s="438"/>
      <c r="J162" s="620"/>
      <c r="K162" s="793" t="s">
        <v>12</v>
      </c>
      <c r="L162" s="809"/>
      <c r="M162" s="793" t="s">
        <v>13</v>
      </c>
      <c r="N162" s="809"/>
      <c r="O162" s="793" t="s">
        <v>14</v>
      </c>
      <c r="P162" s="809"/>
      <c r="Q162" s="793" t="s">
        <v>15</v>
      </c>
      <c r="R162" s="809"/>
      <c r="S162" s="793" t="s">
        <v>501</v>
      </c>
      <c r="T162" s="809"/>
      <c r="U162" s="793" t="s">
        <v>501</v>
      </c>
      <c r="V162" s="809"/>
      <c r="W162" s="793" t="s">
        <v>501</v>
      </c>
      <c r="X162" s="809"/>
      <c r="Y162" s="793" t="s">
        <v>501</v>
      </c>
      <c r="Z162" s="809"/>
      <c r="AA162" s="793" t="s">
        <v>501</v>
      </c>
      <c r="AB162" s="809"/>
      <c r="AC162" s="814" t="s">
        <v>12</v>
      </c>
      <c r="AD162" s="815"/>
      <c r="AE162" s="814" t="s">
        <v>13</v>
      </c>
      <c r="AF162" s="815"/>
      <c r="AG162" s="814" t="s">
        <v>14</v>
      </c>
      <c r="AH162" s="815"/>
      <c r="AI162" s="814" t="s">
        <v>15</v>
      </c>
      <c r="AJ162" s="815"/>
      <c r="AK162" s="814" t="s">
        <v>501</v>
      </c>
      <c r="AL162" s="815"/>
      <c r="AM162" s="814" t="s">
        <v>501</v>
      </c>
      <c r="AN162" s="815"/>
      <c r="AO162" s="814" t="s">
        <v>501</v>
      </c>
      <c r="AP162" s="815"/>
      <c r="AQ162" s="814" t="s">
        <v>501</v>
      </c>
      <c r="AR162" s="815"/>
      <c r="AS162" s="814" t="s">
        <v>16</v>
      </c>
      <c r="AT162" s="815"/>
      <c r="AU162" s="436"/>
      <c r="AV162" s="436"/>
    </row>
    <row r="163" spans="1:58" x14ac:dyDescent="0.35">
      <c r="A163" s="621"/>
      <c r="B163" s="621"/>
      <c r="C163" s="621"/>
      <c r="D163" s="701" t="s">
        <v>17</v>
      </c>
      <c r="E163" s="459" t="s">
        <v>18</v>
      </c>
      <c r="F163" s="459" t="s">
        <v>204</v>
      </c>
      <c r="G163" s="459" t="s">
        <v>113</v>
      </c>
      <c r="H163" s="622" t="s">
        <v>20</v>
      </c>
      <c r="I163" s="459" t="s">
        <v>205</v>
      </c>
      <c r="J163" s="459" t="s">
        <v>22</v>
      </c>
      <c r="K163" s="810" t="s">
        <v>23</v>
      </c>
      <c r="L163" s="811"/>
      <c r="M163" s="810" t="s">
        <v>24</v>
      </c>
      <c r="N163" s="811"/>
      <c r="O163" s="810" t="s">
        <v>25</v>
      </c>
      <c r="P163" s="811"/>
      <c r="Q163" s="810" t="s">
        <v>26</v>
      </c>
      <c r="R163" s="811"/>
      <c r="S163" s="810" t="s">
        <v>27</v>
      </c>
      <c r="T163" s="811"/>
      <c r="U163" s="810" t="s">
        <v>28</v>
      </c>
      <c r="V163" s="811"/>
      <c r="W163" s="810" t="s">
        <v>29</v>
      </c>
      <c r="X163" s="811"/>
      <c r="Y163" s="810" t="s">
        <v>30</v>
      </c>
      <c r="Z163" s="811"/>
      <c r="AA163" s="810" t="s">
        <v>31</v>
      </c>
      <c r="AB163" s="811"/>
      <c r="AC163" s="810" t="s">
        <v>32</v>
      </c>
      <c r="AD163" s="811"/>
      <c r="AE163" s="810" t="s">
        <v>33</v>
      </c>
      <c r="AF163" s="811"/>
      <c r="AG163" s="810" t="s">
        <v>34</v>
      </c>
      <c r="AH163" s="811"/>
      <c r="AI163" s="810" t="s">
        <v>35</v>
      </c>
      <c r="AJ163" s="811"/>
      <c r="AK163" s="810" t="s">
        <v>36</v>
      </c>
      <c r="AL163" s="811"/>
      <c r="AM163" s="810" t="s">
        <v>37</v>
      </c>
      <c r="AN163" s="811"/>
      <c r="AO163" s="810" t="s">
        <v>382</v>
      </c>
      <c r="AP163" s="811"/>
      <c r="AQ163" s="810" t="s">
        <v>383</v>
      </c>
      <c r="AR163" s="811"/>
      <c r="AS163" s="810" t="s">
        <v>384</v>
      </c>
      <c r="AT163" s="811"/>
      <c r="AU163" s="459" t="s">
        <v>385</v>
      </c>
      <c r="AV163" s="436"/>
      <c r="AW163" s="459" t="s">
        <v>27</v>
      </c>
    </row>
    <row r="164" spans="1:58" ht="20.25" customHeight="1" x14ac:dyDescent="0.35">
      <c r="A164" s="438"/>
      <c r="B164" s="621"/>
      <c r="C164" s="621"/>
      <c r="D164" s="623" t="s">
        <v>45</v>
      </c>
      <c r="E164" s="624" t="s">
        <v>45</v>
      </c>
      <c r="F164" s="624" t="s">
        <v>206</v>
      </c>
      <c r="G164" s="623" t="s">
        <v>207</v>
      </c>
      <c r="H164" s="623" t="s">
        <v>207</v>
      </c>
      <c r="I164" s="624" t="s">
        <v>206</v>
      </c>
      <c r="J164" s="475" t="s">
        <v>469</v>
      </c>
      <c r="K164" s="799" t="s">
        <v>381</v>
      </c>
      <c r="L164" s="800"/>
      <c r="M164" s="803" t="s">
        <v>381</v>
      </c>
      <c r="N164" s="804"/>
      <c r="O164" s="803" t="s">
        <v>381</v>
      </c>
      <c r="P164" s="804"/>
      <c r="Q164" s="803" t="s">
        <v>381</v>
      </c>
      <c r="R164" s="804"/>
      <c r="S164" s="803" t="s">
        <v>381</v>
      </c>
      <c r="T164" s="804"/>
      <c r="U164" s="803" t="s">
        <v>381</v>
      </c>
      <c r="V164" s="804"/>
      <c r="W164" s="803" t="s">
        <v>381</v>
      </c>
      <c r="X164" s="804"/>
      <c r="Y164" s="803" t="s">
        <v>381</v>
      </c>
      <c r="Z164" s="804"/>
      <c r="AA164" s="803" t="s">
        <v>381</v>
      </c>
      <c r="AB164" s="804"/>
      <c r="AC164" s="803" t="s">
        <v>381</v>
      </c>
      <c r="AD164" s="804"/>
      <c r="AE164" s="803" t="s">
        <v>381</v>
      </c>
      <c r="AF164" s="804"/>
      <c r="AG164" s="803" t="s">
        <v>381</v>
      </c>
      <c r="AH164" s="804"/>
      <c r="AI164" s="803" t="s">
        <v>381</v>
      </c>
      <c r="AJ164" s="804"/>
      <c r="AK164" s="803" t="s">
        <v>381</v>
      </c>
      <c r="AL164" s="804"/>
      <c r="AM164" s="803" t="s">
        <v>381</v>
      </c>
      <c r="AN164" s="804"/>
      <c r="AO164" s="803" t="s">
        <v>381</v>
      </c>
      <c r="AP164" s="804"/>
      <c r="AQ164" s="803" t="s">
        <v>381</v>
      </c>
      <c r="AR164" s="804"/>
      <c r="AS164" s="803" t="s">
        <v>381</v>
      </c>
      <c r="AT164" s="804"/>
      <c r="AU164" s="474"/>
      <c r="AV164" s="436"/>
      <c r="AW164" s="580"/>
    </row>
    <row r="165" spans="1:58" s="438" customFormat="1" ht="19.5" customHeight="1" x14ac:dyDescent="0.35">
      <c r="A165" s="620"/>
      <c r="B165" s="620"/>
      <c r="C165" s="620"/>
      <c r="D165" s="625" t="s">
        <v>502</v>
      </c>
      <c r="E165" s="625" t="s">
        <v>503</v>
      </c>
      <c r="F165" s="581" t="s">
        <v>210</v>
      </c>
      <c r="G165" s="625" t="s">
        <v>211</v>
      </c>
      <c r="H165" s="625" t="s">
        <v>209</v>
      </c>
      <c r="I165" s="581" t="s">
        <v>210</v>
      </c>
      <c r="J165" s="612" t="s">
        <v>473</v>
      </c>
      <c r="K165" s="799" t="s">
        <v>480</v>
      </c>
      <c r="L165" s="800"/>
      <c r="M165" s="799" t="s">
        <v>480</v>
      </c>
      <c r="N165" s="800"/>
      <c r="O165" s="799" t="s">
        <v>480</v>
      </c>
      <c r="P165" s="800"/>
      <c r="Q165" s="799" t="s">
        <v>480</v>
      </c>
      <c r="R165" s="800"/>
      <c r="S165" s="799" t="s">
        <v>480</v>
      </c>
      <c r="T165" s="800"/>
      <c r="U165" s="799" t="s">
        <v>480</v>
      </c>
      <c r="V165" s="800"/>
      <c r="W165" s="799" t="s">
        <v>480</v>
      </c>
      <c r="X165" s="800"/>
      <c r="Y165" s="799" t="s">
        <v>480</v>
      </c>
      <c r="Z165" s="800"/>
      <c r="AA165" s="799" t="s">
        <v>480</v>
      </c>
      <c r="AB165" s="800"/>
      <c r="AC165" s="799" t="s">
        <v>480</v>
      </c>
      <c r="AD165" s="800"/>
      <c r="AE165" s="799" t="s">
        <v>480</v>
      </c>
      <c r="AF165" s="800"/>
      <c r="AG165" s="799" t="s">
        <v>480</v>
      </c>
      <c r="AH165" s="800"/>
      <c r="AI165" s="799" t="s">
        <v>480</v>
      </c>
      <c r="AJ165" s="800"/>
      <c r="AK165" s="799" t="s">
        <v>480</v>
      </c>
      <c r="AL165" s="800"/>
      <c r="AM165" s="799" t="s">
        <v>480</v>
      </c>
      <c r="AN165" s="800"/>
      <c r="AO165" s="799" t="s">
        <v>480</v>
      </c>
      <c r="AP165" s="800"/>
      <c r="AQ165" s="799" t="s">
        <v>480</v>
      </c>
      <c r="AR165" s="800"/>
      <c r="AS165" s="799" t="s">
        <v>480</v>
      </c>
      <c r="AT165" s="800"/>
      <c r="AU165" s="704" t="s">
        <v>474</v>
      </c>
      <c r="AV165" s="436"/>
      <c r="AW165" s="582" t="s">
        <v>212</v>
      </c>
      <c r="BB165" s="510"/>
      <c r="BC165" s="510"/>
      <c r="BD165" s="510"/>
      <c r="BE165" s="510"/>
      <c r="BF165" s="510"/>
    </row>
    <row r="166" spans="1:58" ht="20.25" customHeight="1" x14ac:dyDescent="0.35">
      <c r="A166" s="626"/>
      <c r="B166" s="626"/>
      <c r="C166" s="627"/>
      <c r="D166" s="625" t="s">
        <v>213</v>
      </c>
      <c r="E166" s="581" t="s">
        <v>214</v>
      </c>
      <c r="F166" s="581" t="s">
        <v>215</v>
      </c>
      <c r="G166" s="625" t="s">
        <v>216</v>
      </c>
      <c r="H166" s="628" t="s">
        <v>495</v>
      </c>
      <c r="I166" s="581" t="s">
        <v>215</v>
      </c>
      <c r="J166" s="479" t="s">
        <v>481</v>
      </c>
      <c r="K166" s="805" t="s">
        <v>151</v>
      </c>
      <c r="L166" s="806"/>
      <c r="M166" s="805" t="s">
        <v>151</v>
      </c>
      <c r="N166" s="806"/>
      <c r="O166" s="805" t="s">
        <v>151</v>
      </c>
      <c r="P166" s="806"/>
      <c r="Q166" s="805" t="s">
        <v>151</v>
      </c>
      <c r="R166" s="806"/>
      <c r="S166" s="805" t="s">
        <v>151</v>
      </c>
      <c r="T166" s="806"/>
      <c r="U166" s="805" t="s">
        <v>151</v>
      </c>
      <c r="V166" s="806"/>
      <c r="W166" s="805" t="s">
        <v>151</v>
      </c>
      <c r="X166" s="806"/>
      <c r="Y166" s="805" t="s">
        <v>151</v>
      </c>
      <c r="Z166" s="806"/>
      <c r="AA166" s="805" t="s">
        <v>151</v>
      </c>
      <c r="AB166" s="806"/>
      <c r="AC166" s="805" t="s">
        <v>151</v>
      </c>
      <c r="AD166" s="806"/>
      <c r="AE166" s="805" t="s">
        <v>151</v>
      </c>
      <c r="AF166" s="806"/>
      <c r="AG166" s="805" t="s">
        <v>151</v>
      </c>
      <c r="AH166" s="806"/>
      <c r="AI166" s="805" t="s">
        <v>151</v>
      </c>
      <c r="AJ166" s="806"/>
      <c r="AK166" s="805" t="s">
        <v>151</v>
      </c>
      <c r="AL166" s="806"/>
      <c r="AM166" s="805" t="s">
        <v>151</v>
      </c>
      <c r="AN166" s="806"/>
      <c r="AO166" s="805" t="s">
        <v>151</v>
      </c>
      <c r="AP166" s="806"/>
      <c r="AQ166" s="805" t="s">
        <v>151</v>
      </c>
      <c r="AR166" s="806"/>
      <c r="AS166" s="805" t="s">
        <v>151</v>
      </c>
      <c r="AT166" s="806"/>
      <c r="AU166" s="479" t="s">
        <v>475</v>
      </c>
      <c r="AV166" s="436"/>
      <c r="AW166" s="482" t="s">
        <v>72</v>
      </c>
    </row>
    <row r="167" spans="1:58" ht="56.25" customHeight="1" x14ac:dyDescent="0.35">
      <c r="A167" s="921" t="s">
        <v>491</v>
      </c>
      <c r="B167" s="922"/>
      <c r="C167" s="923"/>
      <c r="D167" s="629"/>
      <c r="E167" s="630"/>
      <c r="F167" s="629"/>
      <c r="G167" s="629"/>
      <c r="H167" s="631"/>
      <c r="I167" s="632"/>
      <c r="J167" s="633"/>
      <c r="K167" s="812"/>
      <c r="L167" s="813"/>
      <c r="M167" s="812"/>
      <c r="N167" s="813"/>
      <c r="O167" s="812"/>
      <c r="P167" s="813"/>
      <c r="Q167" s="812"/>
      <c r="R167" s="813"/>
      <c r="S167" s="812"/>
      <c r="T167" s="813"/>
      <c r="U167" s="812"/>
      <c r="V167" s="813"/>
      <c r="W167" s="812"/>
      <c r="X167" s="813"/>
      <c r="Y167" s="812"/>
      <c r="Z167" s="813"/>
      <c r="AA167" s="812"/>
      <c r="AB167" s="813"/>
      <c r="AC167" s="812"/>
      <c r="AD167" s="813"/>
      <c r="AE167" s="812"/>
      <c r="AF167" s="813"/>
      <c r="AG167" s="812"/>
      <c r="AH167" s="813"/>
      <c r="AI167" s="812"/>
      <c r="AJ167" s="813"/>
      <c r="AK167" s="812"/>
      <c r="AL167" s="813"/>
      <c r="AM167" s="812"/>
      <c r="AN167" s="813"/>
      <c r="AO167" s="812"/>
      <c r="AP167" s="813"/>
      <c r="AQ167" s="812"/>
      <c r="AR167" s="813"/>
      <c r="AS167" s="812"/>
      <c r="AT167" s="813"/>
      <c r="AU167" s="522"/>
      <c r="AV167" s="436"/>
      <c r="AW167" s="522" t="e">
        <f>#REF!-K167</f>
        <v>#REF!</v>
      </c>
    </row>
    <row r="168" spans="1:58" ht="37.950000000000003" customHeight="1" x14ac:dyDescent="0.35">
      <c r="A168" s="921" t="s">
        <v>492</v>
      </c>
      <c r="B168" s="922"/>
      <c r="C168" s="923"/>
      <c r="D168" s="629"/>
      <c r="E168" s="417">
        <f>J41+D50+J69+J86+D100+J158</f>
        <v>0</v>
      </c>
      <c r="F168" s="634"/>
      <c r="G168" s="629"/>
      <c r="H168" s="635"/>
      <c r="I168" s="699">
        <v>0</v>
      </c>
      <c r="J168" s="700">
        <f>E168*I168</f>
        <v>0</v>
      </c>
      <c r="K168" s="812"/>
      <c r="L168" s="813"/>
      <c r="M168" s="812"/>
      <c r="N168" s="813"/>
      <c r="O168" s="812"/>
      <c r="P168" s="813"/>
      <c r="Q168" s="812"/>
      <c r="R168" s="813"/>
      <c r="S168" s="812"/>
      <c r="T168" s="813"/>
      <c r="U168" s="812"/>
      <c r="V168" s="813"/>
      <c r="W168" s="812"/>
      <c r="X168" s="813"/>
      <c r="Y168" s="812"/>
      <c r="Z168" s="813"/>
      <c r="AA168" s="812"/>
      <c r="AB168" s="813"/>
      <c r="AC168" s="812"/>
      <c r="AD168" s="813"/>
      <c r="AE168" s="812"/>
      <c r="AF168" s="813"/>
      <c r="AG168" s="812"/>
      <c r="AH168" s="813"/>
      <c r="AI168" s="812"/>
      <c r="AJ168" s="813"/>
      <c r="AK168" s="812"/>
      <c r="AL168" s="813"/>
      <c r="AM168" s="812"/>
      <c r="AN168" s="813"/>
      <c r="AO168" s="812"/>
      <c r="AP168" s="813"/>
      <c r="AQ168" s="812"/>
      <c r="AR168" s="813"/>
      <c r="AS168" s="812">
        <f>SUM(AC168:AR168)</f>
        <v>0</v>
      </c>
      <c r="AT168" s="813"/>
      <c r="AU168" s="522" t="str">
        <f>IF(J168-SUM(K168+M168+O168+Q168+S168+U168+Y16+W168+Y168+AA168+AS168)&lt;=1, "Ok", "Not Equal")</f>
        <v>Ok</v>
      </c>
      <c r="AV168" s="436"/>
      <c r="AW168" s="522"/>
    </row>
    <row r="169" spans="1:58" ht="40.950000000000003" customHeight="1" x14ac:dyDescent="0.35">
      <c r="A169" s="921" t="s">
        <v>493</v>
      </c>
      <c r="B169" s="922"/>
      <c r="C169" s="923"/>
      <c r="D169" s="629"/>
      <c r="E169" s="630"/>
      <c r="F169" s="636"/>
      <c r="G169" s="629"/>
      <c r="H169" s="417">
        <f>J41</f>
        <v>0</v>
      </c>
      <c r="I169" s="416">
        <v>0.1</v>
      </c>
      <c r="J169" s="522">
        <f>H169*I169</f>
        <v>0</v>
      </c>
      <c r="K169" s="812"/>
      <c r="L169" s="813"/>
      <c r="M169" s="812"/>
      <c r="N169" s="813"/>
      <c r="O169" s="812"/>
      <c r="P169" s="813"/>
      <c r="Q169" s="812"/>
      <c r="R169" s="813"/>
      <c r="S169" s="812"/>
      <c r="T169" s="813"/>
      <c r="U169" s="812"/>
      <c r="V169" s="813"/>
      <c r="W169" s="812"/>
      <c r="X169" s="813"/>
      <c r="Y169" s="812"/>
      <c r="Z169" s="813"/>
      <c r="AA169" s="812"/>
      <c r="AB169" s="813"/>
      <c r="AC169" s="812"/>
      <c r="AD169" s="813"/>
      <c r="AE169" s="812"/>
      <c r="AF169" s="813"/>
      <c r="AG169" s="812"/>
      <c r="AH169" s="813"/>
      <c r="AI169" s="812"/>
      <c r="AJ169" s="813"/>
      <c r="AK169" s="812"/>
      <c r="AL169" s="813"/>
      <c r="AM169" s="812"/>
      <c r="AN169" s="813"/>
      <c r="AO169" s="812"/>
      <c r="AP169" s="813"/>
      <c r="AQ169" s="812"/>
      <c r="AR169" s="813"/>
      <c r="AS169" s="812">
        <f>SUM(AC169:AR169)</f>
        <v>0</v>
      </c>
      <c r="AT169" s="813"/>
      <c r="AU169" s="522" t="str">
        <f>IF(J169-SUM(K169+M169+O169+Q169+S169+U169+Y17+W169+Y169+AA169+AS169)&lt;=1, "Ok", "Not Equal")</f>
        <v>Ok</v>
      </c>
      <c r="AV169" s="436"/>
      <c r="AW169" s="522" t="e">
        <f>#REF!-K169</f>
        <v>#REF!</v>
      </c>
    </row>
    <row r="170" spans="1:58" ht="22.95" customHeight="1" x14ac:dyDescent="0.35">
      <c r="A170" s="615" t="s">
        <v>221</v>
      </c>
      <c r="M170" s="436"/>
      <c r="N170" s="436"/>
      <c r="O170" s="436"/>
      <c r="P170" s="436"/>
      <c r="Q170" s="436"/>
      <c r="R170" s="436"/>
      <c r="S170" s="436"/>
      <c r="T170" s="436"/>
      <c r="U170" s="436"/>
      <c r="V170" s="436"/>
      <c r="W170" s="436"/>
      <c r="X170" s="436"/>
      <c r="Y170" s="436"/>
      <c r="Z170" s="436"/>
      <c r="AA170" s="436"/>
      <c r="AB170" s="436"/>
      <c r="AC170" s="436"/>
      <c r="AD170" s="436"/>
      <c r="AE170" s="436"/>
      <c r="AF170" s="436"/>
      <c r="AG170" s="436"/>
      <c r="AH170" s="436"/>
      <c r="AI170" s="436"/>
      <c r="AJ170" s="436"/>
      <c r="AK170" s="436"/>
      <c r="AL170" s="436"/>
      <c r="AM170" s="436"/>
      <c r="AN170" s="436"/>
      <c r="AO170" s="436"/>
      <c r="AP170" s="436"/>
      <c r="AQ170" s="436"/>
      <c r="AR170" s="436"/>
      <c r="AS170" s="436"/>
      <c r="AT170" s="436"/>
      <c r="AU170" s="436"/>
      <c r="AV170" s="436"/>
    </row>
    <row r="171" spans="1:58" ht="21" thickBot="1" x14ac:dyDescent="0.4">
      <c r="A171" s="506"/>
      <c r="B171" s="507"/>
      <c r="C171" s="507"/>
      <c r="D171" s="507"/>
      <c r="E171" s="507"/>
      <c r="F171" s="507"/>
      <c r="G171" s="507"/>
      <c r="H171" s="507"/>
      <c r="I171" s="507"/>
      <c r="J171" s="508"/>
      <c r="K171" s="508"/>
      <c r="L171" s="508"/>
      <c r="M171" s="507"/>
      <c r="N171" s="507"/>
      <c r="O171" s="507"/>
      <c r="P171" s="507"/>
      <c r="Q171" s="507"/>
      <c r="R171" s="507"/>
      <c r="S171" s="507"/>
      <c r="T171" s="507"/>
      <c r="U171" s="507"/>
      <c r="V171" s="507"/>
      <c r="W171" s="507"/>
      <c r="X171" s="507"/>
      <c r="Y171" s="507"/>
      <c r="Z171" s="507"/>
      <c r="AA171" s="507"/>
      <c r="AB171" s="507"/>
      <c r="AC171" s="507"/>
      <c r="AD171" s="507"/>
      <c r="AE171" s="507"/>
      <c r="AF171" s="507"/>
      <c r="AG171" s="507"/>
      <c r="AH171" s="507"/>
      <c r="AI171" s="507"/>
      <c r="AJ171" s="507"/>
      <c r="AK171" s="507"/>
      <c r="AL171" s="507"/>
      <c r="AM171" s="507"/>
      <c r="AN171" s="507"/>
      <c r="AO171" s="507"/>
      <c r="AP171" s="507"/>
      <c r="AQ171" s="507"/>
      <c r="AR171" s="507"/>
      <c r="AS171" s="507"/>
      <c r="AT171" s="507"/>
      <c r="AU171" s="507"/>
      <c r="AV171" s="436"/>
      <c r="AW171" s="507"/>
    </row>
    <row r="172" spans="1:58" s="637" customFormat="1" ht="33.75" customHeight="1" thickBot="1" x14ac:dyDescent="0.55000000000000004">
      <c r="A172" s="454" t="s">
        <v>465</v>
      </c>
      <c r="J172" s="638"/>
      <c r="K172" s="638"/>
      <c r="L172" s="638"/>
      <c r="AC172" s="830" t="s">
        <v>11</v>
      </c>
      <c r="AD172" s="831"/>
      <c r="AE172" s="831"/>
      <c r="AF172" s="831"/>
      <c r="AG172" s="831"/>
      <c r="AH172" s="831"/>
      <c r="AI172" s="831"/>
      <c r="AJ172" s="831"/>
      <c r="AK172" s="831"/>
      <c r="AL172" s="831"/>
      <c r="AM172" s="831"/>
      <c r="AN172" s="831"/>
      <c r="AO172" s="831"/>
      <c r="AP172" s="831"/>
      <c r="AQ172" s="831"/>
      <c r="AR172" s="831"/>
      <c r="AS172" s="831"/>
      <c r="AT172" s="832"/>
      <c r="AV172" s="436"/>
      <c r="BB172" s="639"/>
      <c r="BC172" s="639"/>
      <c r="BD172" s="639"/>
      <c r="BE172" s="639"/>
      <c r="BF172" s="639"/>
    </row>
    <row r="173" spans="1:58" s="637" customFormat="1" ht="24.6" x14ac:dyDescent="0.4">
      <c r="A173" s="640"/>
      <c r="K173" s="793" t="s">
        <v>12</v>
      </c>
      <c r="L173" s="809"/>
      <c r="M173" s="793" t="s">
        <v>13</v>
      </c>
      <c r="N173" s="809"/>
      <c r="O173" s="793" t="s">
        <v>14</v>
      </c>
      <c r="P173" s="809"/>
      <c r="Q173" s="793" t="s">
        <v>15</v>
      </c>
      <c r="R173" s="809"/>
      <c r="S173" s="793" t="s">
        <v>501</v>
      </c>
      <c r="T173" s="809"/>
      <c r="U173" s="793" t="s">
        <v>501</v>
      </c>
      <c r="V173" s="809"/>
      <c r="W173" s="793" t="s">
        <v>501</v>
      </c>
      <c r="X173" s="809"/>
      <c r="Y173" s="793" t="s">
        <v>501</v>
      </c>
      <c r="Z173" s="809"/>
      <c r="AA173" s="793" t="s">
        <v>501</v>
      </c>
      <c r="AB173" s="809"/>
      <c r="AC173" s="814" t="s">
        <v>12</v>
      </c>
      <c r="AD173" s="815"/>
      <c r="AE173" s="814" t="s">
        <v>13</v>
      </c>
      <c r="AF173" s="815"/>
      <c r="AG173" s="814" t="s">
        <v>14</v>
      </c>
      <c r="AH173" s="815"/>
      <c r="AI173" s="814" t="s">
        <v>15</v>
      </c>
      <c r="AJ173" s="815"/>
      <c r="AK173" s="814" t="s">
        <v>501</v>
      </c>
      <c r="AL173" s="815"/>
      <c r="AM173" s="814" t="s">
        <v>501</v>
      </c>
      <c r="AN173" s="815"/>
      <c r="AO173" s="814" t="s">
        <v>501</v>
      </c>
      <c r="AP173" s="815"/>
      <c r="AQ173" s="814" t="s">
        <v>501</v>
      </c>
      <c r="AR173" s="815"/>
      <c r="AS173" s="814" t="s">
        <v>16</v>
      </c>
      <c r="AT173" s="815"/>
      <c r="AU173" s="436"/>
      <c r="AV173" s="436"/>
      <c r="BB173" s="639"/>
      <c r="BC173" s="639"/>
      <c r="BD173" s="639"/>
      <c r="BE173" s="639"/>
      <c r="BF173" s="639"/>
    </row>
    <row r="174" spans="1:58" s="438" customFormat="1" x14ac:dyDescent="0.35">
      <c r="J174" s="459" t="s">
        <v>17</v>
      </c>
      <c r="K174" s="810" t="s">
        <v>18</v>
      </c>
      <c r="L174" s="811"/>
      <c r="M174" s="810" t="s">
        <v>19</v>
      </c>
      <c r="N174" s="811"/>
      <c r="O174" s="810" t="s">
        <v>113</v>
      </c>
      <c r="P174" s="811"/>
      <c r="Q174" s="810" t="s">
        <v>20</v>
      </c>
      <c r="R174" s="811"/>
      <c r="S174" s="810" t="s">
        <v>21</v>
      </c>
      <c r="T174" s="811"/>
      <c r="U174" s="810" t="s">
        <v>22</v>
      </c>
      <c r="V174" s="811"/>
      <c r="W174" s="810" t="s">
        <v>23</v>
      </c>
      <c r="X174" s="811"/>
      <c r="Y174" s="810" t="s">
        <v>24</v>
      </c>
      <c r="Z174" s="811"/>
      <c r="AA174" s="810" t="s">
        <v>25</v>
      </c>
      <c r="AB174" s="811"/>
      <c r="AC174" s="810" t="s">
        <v>26</v>
      </c>
      <c r="AD174" s="811"/>
      <c r="AE174" s="810" t="s">
        <v>27</v>
      </c>
      <c r="AF174" s="811"/>
      <c r="AG174" s="810" t="s">
        <v>28</v>
      </c>
      <c r="AH174" s="811"/>
      <c r="AI174" s="810" t="s">
        <v>29</v>
      </c>
      <c r="AJ174" s="811"/>
      <c r="AK174" s="810" t="s">
        <v>30</v>
      </c>
      <c r="AL174" s="811"/>
      <c r="AM174" s="810" t="s">
        <v>31</v>
      </c>
      <c r="AN174" s="811"/>
      <c r="AO174" s="810" t="s">
        <v>32</v>
      </c>
      <c r="AP174" s="811"/>
      <c r="AQ174" s="810" t="s">
        <v>33</v>
      </c>
      <c r="AR174" s="811"/>
      <c r="AS174" s="810" t="s">
        <v>34</v>
      </c>
      <c r="AT174" s="811"/>
      <c r="AU174" s="459" t="s">
        <v>35</v>
      </c>
      <c r="AV174" s="436"/>
      <c r="AW174" s="459" t="s">
        <v>27</v>
      </c>
      <c r="BB174" s="510"/>
      <c r="BC174" s="510"/>
      <c r="BD174" s="510"/>
      <c r="BE174" s="510"/>
      <c r="BF174" s="510"/>
    </row>
    <row r="175" spans="1:58" ht="20.25" customHeight="1" x14ac:dyDescent="0.35">
      <c r="A175" s="619"/>
      <c r="B175" s="619"/>
      <c r="C175" s="641"/>
      <c r="D175" s="641"/>
      <c r="E175" s="641"/>
      <c r="F175" s="642"/>
      <c r="G175" s="643"/>
      <c r="H175" s="643"/>
      <c r="I175" s="643"/>
      <c r="J175" s="475"/>
      <c r="K175" s="803"/>
      <c r="L175" s="804"/>
      <c r="M175" s="803"/>
      <c r="N175" s="804"/>
      <c r="O175" s="803"/>
      <c r="P175" s="804"/>
      <c r="Q175" s="803"/>
      <c r="R175" s="804"/>
      <c r="S175" s="803"/>
      <c r="T175" s="804"/>
      <c r="U175" s="803"/>
      <c r="V175" s="804"/>
      <c r="W175" s="803"/>
      <c r="X175" s="804"/>
      <c r="Y175" s="803"/>
      <c r="Z175" s="804"/>
      <c r="AA175" s="803"/>
      <c r="AB175" s="804"/>
      <c r="AC175" s="803"/>
      <c r="AD175" s="804"/>
      <c r="AE175" s="803"/>
      <c r="AF175" s="804"/>
      <c r="AG175" s="803"/>
      <c r="AH175" s="804"/>
      <c r="AI175" s="803"/>
      <c r="AJ175" s="804"/>
      <c r="AK175" s="803"/>
      <c r="AL175" s="804"/>
      <c r="AM175" s="803"/>
      <c r="AN175" s="804"/>
      <c r="AO175" s="803"/>
      <c r="AP175" s="804"/>
      <c r="AQ175" s="803"/>
      <c r="AR175" s="804"/>
      <c r="AS175" s="803"/>
      <c r="AT175" s="804"/>
      <c r="AU175" s="474"/>
      <c r="AV175" s="436"/>
      <c r="AW175" s="580"/>
    </row>
    <row r="176" spans="1:58" x14ac:dyDescent="0.35">
      <c r="A176" s="619"/>
      <c r="B176" s="619"/>
      <c r="C176" s="641"/>
      <c r="D176" s="641"/>
      <c r="E176" s="641"/>
      <c r="F176" s="642"/>
      <c r="G176" s="644"/>
      <c r="H176" s="644"/>
      <c r="I176" s="644"/>
      <c r="J176" s="612" t="s">
        <v>45</v>
      </c>
      <c r="K176" s="799" t="s">
        <v>70</v>
      </c>
      <c r="L176" s="800"/>
      <c r="M176" s="799" t="s">
        <v>70</v>
      </c>
      <c r="N176" s="800"/>
      <c r="O176" s="799" t="s">
        <v>70</v>
      </c>
      <c r="P176" s="800"/>
      <c r="Q176" s="799" t="s">
        <v>70</v>
      </c>
      <c r="R176" s="800"/>
      <c r="S176" s="799" t="s">
        <v>70</v>
      </c>
      <c r="T176" s="800"/>
      <c r="U176" s="799" t="s">
        <v>70</v>
      </c>
      <c r="V176" s="800"/>
      <c r="W176" s="799" t="s">
        <v>70</v>
      </c>
      <c r="X176" s="800"/>
      <c r="Y176" s="799" t="s">
        <v>70</v>
      </c>
      <c r="Z176" s="800"/>
      <c r="AA176" s="799" t="s">
        <v>70</v>
      </c>
      <c r="AB176" s="800"/>
      <c r="AC176" s="799" t="s">
        <v>70</v>
      </c>
      <c r="AD176" s="800"/>
      <c r="AE176" s="799" t="s">
        <v>70</v>
      </c>
      <c r="AF176" s="800"/>
      <c r="AG176" s="799" t="s">
        <v>70</v>
      </c>
      <c r="AH176" s="800"/>
      <c r="AI176" s="799" t="s">
        <v>70</v>
      </c>
      <c r="AJ176" s="800"/>
      <c r="AK176" s="799" t="s">
        <v>70</v>
      </c>
      <c r="AL176" s="800"/>
      <c r="AM176" s="799" t="s">
        <v>70</v>
      </c>
      <c r="AN176" s="800"/>
      <c r="AO176" s="799" t="s">
        <v>70</v>
      </c>
      <c r="AP176" s="800"/>
      <c r="AQ176" s="799" t="s">
        <v>70</v>
      </c>
      <c r="AR176" s="800"/>
      <c r="AS176" s="799" t="s">
        <v>70</v>
      </c>
      <c r="AT176" s="800"/>
      <c r="AU176" s="704" t="s">
        <v>474</v>
      </c>
      <c r="AV176" s="436"/>
      <c r="AW176" s="582" t="s">
        <v>212</v>
      </c>
    </row>
    <row r="177" spans="1:50" x14ac:dyDescent="0.35">
      <c r="A177" s="499"/>
      <c r="B177" s="499"/>
      <c r="C177" s="499"/>
      <c r="D177" s="499"/>
      <c r="E177" s="645"/>
      <c r="F177" s="499"/>
      <c r="G177" s="646"/>
      <c r="H177" s="646"/>
      <c r="I177" s="646"/>
      <c r="J177" s="591" t="s">
        <v>70</v>
      </c>
      <c r="K177" s="805" t="s">
        <v>486</v>
      </c>
      <c r="L177" s="806"/>
      <c r="M177" s="805" t="s">
        <v>486</v>
      </c>
      <c r="N177" s="806"/>
      <c r="O177" s="805" t="s">
        <v>486</v>
      </c>
      <c r="P177" s="806"/>
      <c r="Q177" s="805" t="s">
        <v>486</v>
      </c>
      <c r="R177" s="806"/>
      <c r="S177" s="805" t="s">
        <v>486</v>
      </c>
      <c r="T177" s="806"/>
      <c r="U177" s="805" t="s">
        <v>486</v>
      </c>
      <c r="V177" s="806"/>
      <c r="W177" s="805" t="s">
        <v>486</v>
      </c>
      <c r="X177" s="806"/>
      <c r="Y177" s="805" t="s">
        <v>486</v>
      </c>
      <c r="Z177" s="806"/>
      <c r="AA177" s="805" t="s">
        <v>486</v>
      </c>
      <c r="AB177" s="806"/>
      <c r="AC177" s="805" t="s">
        <v>486</v>
      </c>
      <c r="AD177" s="806"/>
      <c r="AE177" s="805" t="s">
        <v>486</v>
      </c>
      <c r="AF177" s="806"/>
      <c r="AG177" s="805" t="s">
        <v>486</v>
      </c>
      <c r="AH177" s="806"/>
      <c r="AI177" s="805" t="s">
        <v>486</v>
      </c>
      <c r="AJ177" s="806"/>
      <c r="AK177" s="805" t="s">
        <v>486</v>
      </c>
      <c r="AL177" s="806"/>
      <c r="AM177" s="805" t="s">
        <v>486</v>
      </c>
      <c r="AN177" s="806"/>
      <c r="AO177" s="805" t="s">
        <v>486</v>
      </c>
      <c r="AP177" s="806"/>
      <c r="AQ177" s="805" t="s">
        <v>486</v>
      </c>
      <c r="AR177" s="806"/>
      <c r="AS177" s="805" t="s">
        <v>486</v>
      </c>
      <c r="AT177" s="806"/>
      <c r="AU177" s="479" t="s">
        <v>475</v>
      </c>
      <c r="AV177" s="436"/>
      <c r="AW177" s="482" t="s">
        <v>72</v>
      </c>
    </row>
    <row r="178" spans="1:50" ht="13.95" customHeight="1" x14ac:dyDescent="0.35">
      <c r="A178" s="647" t="s">
        <v>223</v>
      </c>
      <c r="B178" s="648"/>
      <c r="C178" s="648"/>
      <c r="D178" s="648"/>
      <c r="E178" s="649"/>
      <c r="F178" s="650"/>
      <c r="G178" s="499"/>
      <c r="H178" s="499"/>
      <c r="I178" s="499"/>
      <c r="J178" s="651"/>
      <c r="K178" s="651"/>
      <c r="L178" s="651"/>
      <c r="M178" s="651"/>
      <c r="N178" s="651"/>
      <c r="O178" s="651"/>
      <c r="P178" s="651"/>
      <c r="Q178" s="651"/>
      <c r="R178" s="651"/>
      <c r="S178" s="651"/>
      <c r="T178" s="651"/>
      <c r="U178" s="651"/>
      <c r="V178" s="651"/>
      <c r="W178" s="651"/>
      <c r="X178" s="651"/>
      <c r="Y178" s="651"/>
      <c r="Z178" s="651"/>
      <c r="AA178" s="651"/>
      <c r="AB178" s="651"/>
      <c r="AC178" s="651"/>
      <c r="AD178" s="651"/>
      <c r="AE178" s="651"/>
      <c r="AF178" s="651"/>
      <c r="AG178" s="651"/>
      <c r="AH178" s="651"/>
      <c r="AI178" s="651"/>
      <c r="AJ178" s="651"/>
      <c r="AK178" s="651"/>
      <c r="AL178" s="651"/>
      <c r="AM178" s="651"/>
      <c r="AN178" s="651"/>
      <c r="AO178" s="651"/>
      <c r="AP178" s="651"/>
      <c r="AQ178" s="651"/>
      <c r="AR178" s="651"/>
      <c r="AS178" s="651"/>
      <c r="AT178" s="651"/>
      <c r="AU178" s="651"/>
      <c r="AV178" s="436"/>
      <c r="AW178" s="651"/>
    </row>
    <row r="179" spans="1:50" ht="16.95" customHeight="1" x14ac:dyDescent="0.35">
      <c r="A179" s="924" t="s">
        <v>224</v>
      </c>
      <c r="B179" s="924"/>
      <c r="C179" s="924"/>
      <c r="D179" s="924"/>
      <c r="E179" s="924"/>
      <c r="F179" s="652"/>
      <c r="G179" s="653"/>
      <c r="H179" s="654"/>
      <c r="I179" s="655"/>
      <c r="J179" s="656">
        <f>J41+D50</f>
        <v>0</v>
      </c>
      <c r="K179" s="824" t="e">
        <f>L52</f>
        <v>#DIV/0!</v>
      </c>
      <c r="L179" s="825"/>
      <c r="M179" s="816" t="e">
        <f>N52</f>
        <v>#DIV/0!</v>
      </c>
      <c r="N179" s="817"/>
      <c r="O179" s="816" t="e">
        <f>P52</f>
        <v>#DIV/0!</v>
      </c>
      <c r="P179" s="817"/>
      <c r="Q179" s="816" t="e">
        <f>R52</f>
        <v>#DIV/0!</v>
      </c>
      <c r="R179" s="817"/>
      <c r="S179" s="816" t="e">
        <f>T52</f>
        <v>#DIV/0!</v>
      </c>
      <c r="T179" s="817"/>
      <c r="U179" s="816" t="e">
        <f>V52</f>
        <v>#DIV/0!</v>
      </c>
      <c r="V179" s="817"/>
      <c r="W179" s="816" t="e">
        <f>X52</f>
        <v>#DIV/0!</v>
      </c>
      <c r="X179" s="817"/>
      <c r="Y179" s="816" t="e">
        <f>Z52</f>
        <v>#DIV/0!</v>
      </c>
      <c r="Z179" s="817"/>
      <c r="AA179" s="816" t="e">
        <f>AB52</f>
        <v>#DIV/0!</v>
      </c>
      <c r="AB179" s="817"/>
      <c r="AC179" s="816" t="e">
        <f>AD52</f>
        <v>#DIV/0!</v>
      </c>
      <c r="AD179" s="817"/>
      <c r="AE179" s="816">
        <f>AF52</f>
        <v>0</v>
      </c>
      <c r="AF179" s="817"/>
      <c r="AG179" s="816" t="e">
        <f>AH52</f>
        <v>#DIV/0!</v>
      </c>
      <c r="AH179" s="817"/>
      <c r="AI179" s="816" t="e">
        <f>AJ52</f>
        <v>#DIV/0!</v>
      </c>
      <c r="AJ179" s="817"/>
      <c r="AK179" s="816" t="e">
        <f>AL52</f>
        <v>#DIV/0!</v>
      </c>
      <c r="AL179" s="817"/>
      <c r="AM179" s="816" t="e">
        <f>AN52</f>
        <v>#DIV/0!</v>
      </c>
      <c r="AN179" s="817"/>
      <c r="AO179" s="816" t="e">
        <f>AP52</f>
        <v>#DIV/0!</v>
      </c>
      <c r="AP179" s="817"/>
      <c r="AQ179" s="816" t="e">
        <f>AR52</f>
        <v>#DIV/0!</v>
      </c>
      <c r="AR179" s="817"/>
      <c r="AS179" s="816" t="e">
        <f>SUM(AC179:AR179)</f>
        <v>#DIV/0!</v>
      </c>
      <c r="AT179" s="817"/>
      <c r="AU179" s="656" t="e">
        <f>IF(J179-SUM(K179+M179+O179+Q179+S179+U179+W179+Y179+AA179+AS179)&lt;=1, "Ok", "Not Equal")</f>
        <v>#DIV/0!</v>
      </c>
      <c r="AV179" s="436"/>
      <c r="AW179" s="656" t="e">
        <f t="shared" ref="AW179:AW184" si="436">K179-L179</f>
        <v>#DIV/0!</v>
      </c>
    </row>
    <row r="180" spans="1:50" ht="16.95" customHeight="1" x14ac:dyDescent="0.35">
      <c r="A180" s="924" t="s">
        <v>225</v>
      </c>
      <c r="B180" s="924"/>
      <c r="C180" s="924"/>
      <c r="D180" s="924"/>
      <c r="E180" s="924"/>
      <c r="F180" s="652"/>
      <c r="G180" s="657"/>
      <c r="H180" s="657"/>
      <c r="I180" s="657"/>
      <c r="J180" s="658">
        <f>J69+J84</f>
        <v>0</v>
      </c>
      <c r="K180" s="828">
        <f>L86</f>
        <v>0</v>
      </c>
      <c r="L180" s="829"/>
      <c r="M180" s="820">
        <f>N86</f>
        <v>0</v>
      </c>
      <c r="N180" s="821"/>
      <c r="O180" s="820">
        <f>P86</f>
        <v>0</v>
      </c>
      <c r="P180" s="821"/>
      <c r="Q180" s="820">
        <f>R86</f>
        <v>0</v>
      </c>
      <c r="R180" s="821"/>
      <c r="S180" s="820">
        <f>T86</f>
        <v>0</v>
      </c>
      <c r="T180" s="821"/>
      <c r="U180" s="820">
        <f>V86</f>
        <v>0</v>
      </c>
      <c r="V180" s="821"/>
      <c r="W180" s="820">
        <f>X86</f>
        <v>0</v>
      </c>
      <c r="X180" s="821"/>
      <c r="Y180" s="820">
        <f>Z86</f>
        <v>0</v>
      </c>
      <c r="Z180" s="821"/>
      <c r="AA180" s="820">
        <f>AB86</f>
        <v>0</v>
      </c>
      <c r="AB180" s="821"/>
      <c r="AC180" s="820">
        <f>AD86</f>
        <v>0</v>
      </c>
      <c r="AD180" s="821"/>
      <c r="AE180" s="820">
        <f>AF86</f>
        <v>0</v>
      </c>
      <c r="AF180" s="821"/>
      <c r="AG180" s="820">
        <f>AH86</f>
        <v>0</v>
      </c>
      <c r="AH180" s="821"/>
      <c r="AI180" s="820">
        <f>AJ86</f>
        <v>0</v>
      </c>
      <c r="AJ180" s="821"/>
      <c r="AK180" s="820">
        <f>AL86</f>
        <v>0</v>
      </c>
      <c r="AL180" s="821"/>
      <c r="AM180" s="820">
        <f>AN86</f>
        <v>0</v>
      </c>
      <c r="AN180" s="821"/>
      <c r="AO180" s="820">
        <f>AP86</f>
        <v>0</v>
      </c>
      <c r="AP180" s="821"/>
      <c r="AQ180" s="820">
        <f>AR86</f>
        <v>0</v>
      </c>
      <c r="AR180" s="821"/>
      <c r="AS180" s="820">
        <f t="shared" ref="AS180:AS183" si="437">SUM(AC180:AR180)</f>
        <v>0</v>
      </c>
      <c r="AT180" s="821"/>
      <c r="AU180" s="658" t="str">
        <f t="shared" ref="AU180:AU190" si="438">IF(J180-SUM(K180+M180+O180+Q180+S180+U180+W180+Y180+AA180+AS180)&lt;=1, "Ok", "Not Equal")</f>
        <v>Ok</v>
      </c>
      <c r="AV180" s="436"/>
      <c r="AW180" s="658">
        <f t="shared" si="436"/>
        <v>0</v>
      </c>
    </row>
    <row r="181" spans="1:50" ht="16.95" customHeight="1" x14ac:dyDescent="0.35">
      <c r="A181" s="924" t="s">
        <v>226</v>
      </c>
      <c r="B181" s="924"/>
      <c r="C181" s="924"/>
      <c r="D181" s="924"/>
      <c r="E181" s="924"/>
      <c r="F181" s="652"/>
      <c r="G181" s="657"/>
      <c r="H181" s="657"/>
      <c r="I181" s="657"/>
      <c r="J181" s="659">
        <f>J100</f>
        <v>0</v>
      </c>
      <c r="K181" s="828">
        <f>K100</f>
        <v>0</v>
      </c>
      <c r="L181" s="829"/>
      <c r="M181" s="820">
        <f>M100</f>
        <v>0</v>
      </c>
      <c r="N181" s="821"/>
      <c r="O181" s="820">
        <f>O100</f>
        <v>0</v>
      </c>
      <c r="P181" s="821"/>
      <c r="Q181" s="820">
        <f>Q100</f>
        <v>0</v>
      </c>
      <c r="R181" s="821"/>
      <c r="S181" s="820">
        <f>S100</f>
        <v>0</v>
      </c>
      <c r="T181" s="821"/>
      <c r="U181" s="820">
        <f>U100</f>
        <v>0</v>
      </c>
      <c r="V181" s="821"/>
      <c r="W181" s="820">
        <f>W100</f>
        <v>0</v>
      </c>
      <c r="X181" s="821"/>
      <c r="Y181" s="820">
        <f>Y100</f>
        <v>0</v>
      </c>
      <c r="Z181" s="821"/>
      <c r="AA181" s="820">
        <f>AA100</f>
        <v>0</v>
      </c>
      <c r="AB181" s="821"/>
      <c r="AC181" s="820">
        <f>AC100</f>
        <v>0</v>
      </c>
      <c r="AD181" s="821"/>
      <c r="AE181" s="820">
        <f>AE100</f>
        <v>0</v>
      </c>
      <c r="AF181" s="821"/>
      <c r="AG181" s="820">
        <f>AG100</f>
        <v>0</v>
      </c>
      <c r="AH181" s="821"/>
      <c r="AI181" s="820">
        <f>AI100</f>
        <v>0</v>
      </c>
      <c r="AJ181" s="821"/>
      <c r="AK181" s="820">
        <f>AK100</f>
        <v>0</v>
      </c>
      <c r="AL181" s="821"/>
      <c r="AM181" s="820">
        <f>AM100</f>
        <v>0</v>
      </c>
      <c r="AN181" s="821"/>
      <c r="AO181" s="820">
        <f>AO100</f>
        <v>0</v>
      </c>
      <c r="AP181" s="821"/>
      <c r="AQ181" s="820">
        <f>AQ100</f>
        <v>0</v>
      </c>
      <c r="AR181" s="821"/>
      <c r="AS181" s="820">
        <f t="shared" si="437"/>
        <v>0</v>
      </c>
      <c r="AT181" s="821"/>
      <c r="AU181" s="659" t="str">
        <f t="shared" si="438"/>
        <v>Ok</v>
      </c>
      <c r="AV181" s="436"/>
      <c r="AW181" s="659">
        <f t="shared" si="436"/>
        <v>0</v>
      </c>
    </row>
    <row r="182" spans="1:50" ht="16.95" customHeight="1" x14ac:dyDescent="0.35">
      <c r="A182" s="924" t="s">
        <v>227</v>
      </c>
      <c r="B182" s="924"/>
      <c r="C182" s="924"/>
      <c r="D182" s="924"/>
      <c r="E182" s="924"/>
      <c r="F182" s="652"/>
      <c r="G182" s="657"/>
      <c r="H182" s="657"/>
      <c r="I182" s="657"/>
      <c r="J182" s="659">
        <f>J158</f>
        <v>0</v>
      </c>
      <c r="K182" s="828">
        <f>K158</f>
        <v>0</v>
      </c>
      <c r="L182" s="829"/>
      <c r="M182" s="820">
        <f>M158</f>
        <v>0</v>
      </c>
      <c r="N182" s="821"/>
      <c r="O182" s="820">
        <f>O158</f>
        <v>0</v>
      </c>
      <c r="P182" s="821"/>
      <c r="Q182" s="820">
        <f>Q158</f>
        <v>0</v>
      </c>
      <c r="R182" s="821"/>
      <c r="S182" s="820">
        <f>S158</f>
        <v>0</v>
      </c>
      <c r="T182" s="821"/>
      <c r="U182" s="820">
        <f>U158</f>
        <v>0</v>
      </c>
      <c r="V182" s="821"/>
      <c r="W182" s="820">
        <f>W158</f>
        <v>0</v>
      </c>
      <c r="X182" s="821"/>
      <c r="Y182" s="820">
        <f>Y158</f>
        <v>0</v>
      </c>
      <c r="Z182" s="821"/>
      <c r="AA182" s="820">
        <f>AA158</f>
        <v>0</v>
      </c>
      <c r="AB182" s="821"/>
      <c r="AC182" s="820">
        <f>AC158</f>
        <v>0</v>
      </c>
      <c r="AD182" s="821"/>
      <c r="AE182" s="820">
        <f>AE158</f>
        <v>0</v>
      </c>
      <c r="AF182" s="821"/>
      <c r="AG182" s="820">
        <f>AG158</f>
        <v>0</v>
      </c>
      <c r="AH182" s="821"/>
      <c r="AI182" s="820">
        <f>AI158</f>
        <v>0</v>
      </c>
      <c r="AJ182" s="821"/>
      <c r="AK182" s="820">
        <f>AK158</f>
        <v>0</v>
      </c>
      <c r="AL182" s="821"/>
      <c r="AM182" s="820">
        <f>AM158</f>
        <v>0</v>
      </c>
      <c r="AN182" s="821"/>
      <c r="AO182" s="820">
        <f>AO158</f>
        <v>0</v>
      </c>
      <c r="AP182" s="821"/>
      <c r="AQ182" s="820">
        <f>AQ158</f>
        <v>0</v>
      </c>
      <c r="AR182" s="821"/>
      <c r="AS182" s="820">
        <f t="shared" si="437"/>
        <v>0</v>
      </c>
      <c r="AT182" s="821"/>
      <c r="AU182" s="659" t="str">
        <f t="shared" si="438"/>
        <v>Ok</v>
      </c>
      <c r="AV182" s="436"/>
      <c r="AW182" s="659">
        <f t="shared" si="436"/>
        <v>0</v>
      </c>
    </row>
    <row r="183" spans="1:50" ht="16.95" customHeight="1" x14ac:dyDescent="0.35">
      <c r="A183" s="924" t="s">
        <v>228</v>
      </c>
      <c r="B183" s="924"/>
      <c r="C183" s="924"/>
      <c r="D183" s="924"/>
      <c r="E183" s="924"/>
      <c r="F183" s="652"/>
      <c r="G183" s="657"/>
      <c r="H183" s="657"/>
      <c r="I183" s="657"/>
      <c r="J183" s="659">
        <f>J169</f>
        <v>0</v>
      </c>
      <c r="K183" s="828">
        <f>K169</f>
        <v>0</v>
      </c>
      <c r="L183" s="829"/>
      <c r="M183" s="820">
        <f>M169</f>
        <v>0</v>
      </c>
      <c r="N183" s="821"/>
      <c r="O183" s="820">
        <f>O169</f>
        <v>0</v>
      </c>
      <c r="P183" s="821"/>
      <c r="Q183" s="820">
        <f>Q169</f>
        <v>0</v>
      </c>
      <c r="R183" s="821"/>
      <c r="S183" s="820">
        <f>S169</f>
        <v>0</v>
      </c>
      <c r="T183" s="821"/>
      <c r="U183" s="820">
        <f>U169</f>
        <v>0</v>
      </c>
      <c r="V183" s="821"/>
      <c r="W183" s="820">
        <f>W169</f>
        <v>0</v>
      </c>
      <c r="X183" s="821"/>
      <c r="Y183" s="820">
        <f>Y169</f>
        <v>0</v>
      </c>
      <c r="Z183" s="821"/>
      <c r="AA183" s="820">
        <f>AA169</f>
        <v>0</v>
      </c>
      <c r="AB183" s="821"/>
      <c r="AC183" s="820">
        <f>AC169</f>
        <v>0</v>
      </c>
      <c r="AD183" s="821"/>
      <c r="AE183" s="820">
        <f>AE169</f>
        <v>0</v>
      </c>
      <c r="AF183" s="821"/>
      <c r="AG183" s="820">
        <f>AG169</f>
        <v>0</v>
      </c>
      <c r="AH183" s="821"/>
      <c r="AI183" s="820">
        <f>AI169</f>
        <v>0</v>
      </c>
      <c r="AJ183" s="821"/>
      <c r="AK183" s="820">
        <f>AK169</f>
        <v>0</v>
      </c>
      <c r="AL183" s="821"/>
      <c r="AM183" s="820">
        <f>AM169</f>
        <v>0</v>
      </c>
      <c r="AN183" s="821"/>
      <c r="AO183" s="820">
        <f>AO169</f>
        <v>0</v>
      </c>
      <c r="AP183" s="821"/>
      <c r="AQ183" s="820">
        <f>AQ169</f>
        <v>0</v>
      </c>
      <c r="AR183" s="821"/>
      <c r="AS183" s="820">
        <f t="shared" si="437"/>
        <v>0</v>
      </c>
      <c r="AT183" s="821"/>
      <c r="AU183" s="659" t="str">
        <f t="shared" si="438"/>
        <v>Ok</v>
      </c>
      <c r="AV183" s="436"/>
      <c r="AW183" s="659">
        <f t="shared" si="436"/>
        <v>0</v>
      </c>
    </row>
    <row r="184" spans="1:50" ht="16.95" customHeight="1" x14ac:dyDescent="0.35">
      <c r="A184" s="925" t="s">
        <v>229</v>
      </c>
      <c r="B184" s="925"/>
      <c r="C184" s="925"/>
      <c r="D184" s="925"/>
      <c r="E184" s="925"/>
      <c r="F184" s="660"/>
      <c r="G184" s="655"/>
      <c r="H184" s="653"/>
      <c r="I184" s="653"/>
      <c r="J184" s="656">
        <f>SUM(J179:J183)</f>
        <v>0</v>
      </c>
      <c r="K184" s="824" t="e">
        <f>SUM(K179:L183)</f>
        <v>#DIV/0!</v>
      </c>
      <c r="L184" s="825"/>
      <c r="M184" s="816" t="e">
        <f>SUM(M179:N183)</f>
        <v>#DIV/0!</v>
      </c>
      <c r="N184" s="817"/>
      <c r="O184" s="816" t="e">
        <f>SUM(O179:P183)</f>
        <v>#DIV/0!</v>
      </c>
      <c r="P184" s="817"/>
      <c r="Q184" s="816" t="e">
        <f t="shared" ref="Q184:S184" si="439">SUM(Q179:R183)</f>
        <v>#DIV/0!</v>
      </c>
      <c r="R184" s="817"/>
      <c r="S184" s="816" t="e">
        <f t="shared" si="439"/>
        <v>#DIV/0!</v>
      </c>
      <c r="T184" s="817"/>
      <c r="U184" s="816" t="e">
        <f t="shared" ref="U184" si="440">SUM(U179:V183)</f>
        <v>#DIV/0!</v>
      </c>
      <c r="V184" s="817"/>
      <c r="W184" s="816" t="e">
        <f t="shared" ref="W184" si="441">SUM(W179:X183)</f>
        <v>#DIV/0!</v>
      </c>
      <c r="X184" s="817"/>
      <c r="Y184" s="816" t="e">
        <f t="shared" ref="Y184" si="442">SUM(Y179:Z183)</f>
        <v>#DIV/0!</v>
      </c>
      <c r="Z184" s="817"/>
      <c r="AA184" s="816" t="e">
        <f t="shared" ref="AA184" si="443">SUM(AA179:AB183)</f>
        <v>#DIV/0!</v>
      </c>
      <c r="AB184" s="817"/>
      <c r="AC184" s="816" t="e">
        <f t="shared" ref="AC184" si="444">SUM(AC179:AD183)</f>
        <v>#DIV/0!</v>
      </c>
      <c r="AD184" s="817"/>
      <c r="AE184" s="816">
        <f t="shared" ref="AE184" si="445">SUM(AE179:AF183)</f>
        <v>0</v>
      </c>
      <c r="AF184" s="817"/>
      <c r="AG184" s="816" t="e">
        <f t="shared" ref="AG184" si="446">SUM(AG179:AH183)</f>
        <v>#DIV/0!</v>
      </c>
      <c r="AH184" s="817"/>
      <c r="AI184" s="816" t="e">
        <f t="shared" ref="AI184" si="447">SUM(AI179:AJ183)</f>
        <v>#DIV/0!</v>
      </c>
      <c r="AJ184" s="817"/>
      <c r="AK184" s="816" t="e">
        <f t="shared" ref="AK184" si="448">SUM(AK179:AL183)</f>
        <v>#DIV/0!</v>
      </c>
      <c r="AL184" s="817"/>
      <c r="AM184" s="816" t="e">
        <f t="shared" ref="AM184" si="449">SUM(AM179:AN183)</f>
        <v>#DIV/0!</v>
      </c>
      <c r="AN184" s="817"/>
      <c r="AO184" s="816" t="e">
        <f t="shared" ref="AO184" si="450">SUM(AO179:AP183)</f>
        <v>#DIV/0!</v>
      </c>
      <c r="AP184" s="817"/>
      <c r="AQ184" s="816" t="e">
        <f t="shared" ref="AQ184" si="451">SUM(AQ179:AR183)</f>
        <v>#DIV/0!</v>
      </c>
      <c r="AR184" s="817"/>
      <c r="AS184" s="816" t="e">
        <f>SUM(AS179:AT183)</f>
        <v>#DIV/0!</v>
      </c>
      <c r="AT184" s="817"/>
      <c r="AU184" s="656" t="e">
        <f t="shared" si="438"/>
        <v>#DIV/0!</v>
      </c>
      <c r="AV184" s="436"/>
      <c r="AW184" s="656" t="e">
        <f t="shared" si="436"/>
        <v>#DIV/0!</v>
      </c>
    </row>
    <row r="185" spans="1:50" ht="16.95" customHeight="1" x14ac:dyDescent="0.35">
      <c r="A185" s="928" t="s">
        <v>230</v>
      </c>
      <c r="B185" s="928"/>
      <c r="C185" s="928"/>
      <c r="D185" s="928"/>
      <c r="E185" s="928"/>
      <c r="F185" s="661"/>
      <c r="G185" s="662"/>
      <c r="H185" s="662"/>
      <c r="I185" s="662"/>
      <c r="J185" s="663"/>
      <c r="K185" s="664"/>
      <c r="L185" s="664"/>
      <c r="M185" s="663"/>
      <c r="N185" s="663"/>
      <c r="O185" s="663"/>
      <c r="P185" s="663"/>
      <c r="Q185" s="663"/>
      <c r="R185" s="663"/>
      <c r="S185" s="663"/>
      <c r="T185" s="663"/>
      <c r="U185" s="663"/>
      <c r="V185" s="663"/>
      <c r="W185" s="663"/>
      <c r="X185" s="663"/>
      <c r="Y185" s="663"/>
      <c r="Z185" s="663"/>
      <c r="AA185" s="663"/>
      <c r="AB185" s="663"/>
      <c r="AC185" s="663"/>
      <c r="AD185" s="663"/>
      <c r="AE185" s="663"/>
      <c r="AF185" s="663"/>
      <c r="AG185" s="663"/>
      <c r="AH185" s="663"/>
      <c r="AI185" s="663"/>
      <c r="AJ185" s="663"/>
      <c r="AK185" s="663"/>
      <c r="AL185" s="663"/>
      <c r="AM185" s="663"/>
      <c r="AN185" s="663"/>
      <c r="AO185" s="663"/>
      <c r="AP185" s="663"/>
      <c r="AQ185" s="663"/>
      <c r="AR185" s="663"/>
      <c r="AS185" s="663"/>
      <c r="AT185" s="663"/>
      <c r="AU185" s="663"/>
      <c r="AV185" s="436"/>
      <c r="AW185" s="663"/>
      <c r="AX185" s="439"/>
    </row>
    <row r="186" spans="1:50" ht="16.95" customHeight="1" x14ac:dyDescent="0.35">
      <c r="A186" s="924" t="s">
        <v>231</v>
      </c>
      <c r="B186" s="924"/>
      <c r="C186" s="924"/>
      <c r="D186" s="924"/>
      <c r="E186" s="924"/>
      <c r="F186" s="652"/>
      <c r="G186" s="655"/>
      <c r="H186" s="654"/>
      <c r="I186" s="655"/>
      <c r="J186" s="665"/>
      <c r="K186" s="824"/>
      <c r="L186" s="825"/>
      <c r="M186" s="816"/>
      <c r="N186" s="817"/>
      <c r="O186" s="816"/>
      <c r="P186" s="817"/>
      <c r="Q186" s="816"/>
      <c r="R186" s="817"/>
      <c r="S186" s="816"/>
      <c r="T186" s="817"/>
      <c r="U186" s="816"/>
      <c r="V186" s="817"/>
      <c r="W186" s="816"/>
      <c r="X186" s="817"/>
      <c r="Y186" s="816"/>
      <c r="Z186" s="817"/>
      <c r="AA186" s="816"/>
      <c r="AB186" s="817"/>
      <c r="AC186" s="816"/>
      <c r="AD186" s="817"/>
      <c r="AE186" s="816"/>
      <c r="AF186" s="817"/>
      <c r="AG186" s="816"/>
      <c r="AH186" s="817"/>
      <c r="AI186" s="816"/>
      <c r="AJ186" s="817"/>
      <c r="AK186" s="816"/>
      <c r="AL186" s="817"/>
      <c r="AM186" s="816"/>
      <c r="AN186" s="817"/>
      <c r="AO186" s="816"/>
      <c r="AP186" s="817"/>
      <c r="AQ186" s="816"/>
      <c r="AR186" s="817"/>
      <c r="AS186" s="816"/>
      <c r="AT186" s="817"/>
      <c r="AU186" s="665" t="str">
        <f>IF(J186-SUM(K186+M186+O186+Q186+S186+U186+W186+Y186+AA186+AS186)&lt;=1, "Ok", "Not Equal")</f>
        <v>Ok</v>
      </c>
      <c r="AV186" s="436"/>
      <c r="AW186" s="665">
        <f>K186-L186</f>
        <v>0</v>
      </c>
    </row>
    <row r="187" spans="1:50" ht="16.95" customHeight="1" x14ac:dyDescent="0.35">
      <c r="A187" s="929" t="s">
        <v>232</v>
      </c>
      <c r="B187" s="929"/>
      <c r="C187" s="929"/>
      <c r="D187" s="929"/>
      <c r="E187" s="708"/>
      <c r="F187" s="666"/>
      <c r="G187" s="667"/>
      <c r="H187" s="667"/>
      <c r="I187" s="668"/>
      <c r="J187" s="669"/>
      <c r="K187" s="824"/>
      <c r="L187" s="825"/>
      <c r="M187" s="816"/>
      <c r="N187" s="817"/>
      <c r="O187" s="816"/>
      <c r="P187" s="817"/>
      <c r="Q187" s="816"/>
      <c r="R187" s="817"/>
      <c r="S187" s="816"/>
      <c r="T187" s="817"/>
      <c r="U187" s="816"/>
      <c r="V187" s="817"/>
      <c r="W187" s="816"/>
      <c r="X187" s="817"/>
      <c r="Y187" s="816"/>
      <c r="Z187" s="817"/>
      <c r="AA187" s="816"/>
      <c r="AB187" s="817"/>
      <c r="AC187" s="816"/>
      <c r="AD187" s="817"/>
      <c r="AE187" s="816"/>
      <c r="AF187" s="817"/>
      <c r="AG187" s="816"/>
      <c r="AH187" s="817"/>
      <c r="AI187" s="816"/>
      <c r="AJ187" s="817"/>
      <c r="AK187" s="816"/>
      <c r="AL187" s="817"/>
      <c r="AM187" s="816"/>
      <c r="AN187" s="817"/>
      <c r="AO187" s="816"/>
      <c r="AP187" s="817"/>
      <c r="AQ187" s="816"/>
      <c r="AR187" s="817"/>
      <c r="AS187" s="816"/>
      <c r="AT187" s="817"/>
      <c r="AU187" s="669" t="str">
        <f t="shared" si="438"/>
        <v>Ok</v>
      </c>
      <c r="AV187" s="436"/>
      <c r="AW187" s="669">
        <f>K187-L187</f>
        <v>0</v>
      </c>
    </row>
    <row r="188" spans="1:50" ht="16.95" customHeight="1" x14ac:dyDescent="0.35">
      <c r="A188" s="670" t="s">
        <v>233</v>
      </c>
      <c r="B188" s="670"/>
      <c r="C188" s="670"/>
      <c r="D188" s="670"/>
      <c r="E188" s="670"/>
      <c r="F188" s="671"/>
      <c r="G188" s="672"/>
      <c r="H188" s="672"/>
      <c r="I188" s="673"/>
      <c r="J188" s="669"/>
      <c r="K188" s="824"/>
      <c r="L188" s="825"/>
      <c r="M188" s="816"/>
      <c r="N188" s="817"/>
      <c r="O188" s="816"/>
      <c r="P188" s="817"/>
      <c r="Q188" s="816"/>
      <c r="R188" s="817"/>
      <c r="S188" s="816"/>
      <c r="T188" s="817"/>
      <c r="U188" s="816"/>
      <c r="V188" s="817"/>
      <c r="W188" s="816"/>
      <c r="X188" s="817"/>
      <c r="Y188" s="816"/>
      <c r="Z188" s="817"/>
      <c r="AA188" s="816"/>
      <c r="AB188" s="817"/>
      <c r="AC188" s="816"/>
      <c r="AD188" s="817"/>
      <c r="AE188" s="816"/>
      <c r="AF188" s="817"/>
      <c r="AG188" s="816"/>
      <c r="AH188" s="817"/>
      <c r="AI188" s="816"/>
      <c r="AJ188" s="817"/>
      <c r="AK188" s="816"/>
      <c r="AL188" s="817"/>
      <c r="AM188" s="816"/>
      <c r="AN188" s="817"/>
      <c r="AO188" s="816"/>
      <c r="AP188" s="817"/>
      <c r="AQ188" s="816"/>
      <c r="AR188" s="817"/>
      <c r="AS188" s="816"/>
      <c r="AT188" s="817"/>
      <c r="AU188" s="669" t="str">
        <f t="shared" si="438"/>
        <v>Ok</v>
      </c>
      <c r="AV188" s="436"/>
      <c r="AW188" s="669">
        <f>K188-L188</f>
        <v>0</v>
      </c>
    </row>
    <row r="189" spans="1:50" ht="16.95" customHeight="1" x14ac:dyDescent="0.35">
      <c r="A189" s="930" t="s">
        <v>234</v>
      </c>
      <c r="B189" s="930"/>
      <c r="C189" s="930"/>
      <c r="D189" s="930"/>
      <c r="E189" s="930"/>
      <c r="F189" s="930"/>
      <c r="G189" s="668"/>
      <c r="H189" s="668"/>
      <c r="I189" s="668"/>
      <c r="J189" s="669"/>
      <c r="K189" s="824"/>
      <c r="L189" s="825"/>
      <c r="M189" s="816"/>
      <c r="N189" s="817"/>
      <c r="O189" s="816"/>
      <c r="P189" s="817"/>
      <c r="Q189" s="816"/>
      <c r="R189" s="817"/>
      <c r="S189" s="816"/>
      <c r="T189" s="817"/>
      <c r="U189" s="816"/>
      <c r="V189" s="817"/>
      <c r="W189" s="816"/>
      <c r="X189" s="817"/>
      <c r="Y189" s="816"/>
      <c r="Z189" s="817"/>
      <c r="AA189" s="816"/>
      <c r="AB189" s="817"/>
      <c r="AC189" s="816"/>
      <c r="AD189" s="817"/>
      <c r="AE189" s="816"/>
      <c r="AF189" s="817"/>
      <c r="AG189" s="816"/>
      <c r="AH189" s="817"/>
      <c r="AI189" s="816"/>
      <c r="AJ189" s="817"/>
      <c r="AK189" s="816"/>
      <c r="AL189" s="817"/>
      <c r="AM189" s="816"/>
      <c r="AN189" s="817"/>
      <c r="AO189" s="816"/>
      <c r="AP189" s="817"/>
      <c r="AQ189" s="816"/>
      <c r="AR189" s="817"/>
      <c r="AS189" s="816"/>
      <c r="AT189" s="817"/>
      <c r="AU189" s="669" t="str">
        <f t="shared" si="438"/>
        <v>Ok</v>
      </c>
      <c r="AV189" s="436"/>
      <c r="AW189" s="669">
        <f>K189-L189</f>
        <v>0</v>
      </c>
    </row>
    <row r="190" spans="1:50" ht="16.95" customHeight="1" x14ac:dyDescent="0.35">
      <c r="A190" s="925" t="s">
        <v>235</v>
      </c>
      <c r="B190" s="925"/>
      <c r="C190" s="925"/>
      <c r="D190" s="925"/>
      <c r="E190" s="925" t="s">
        <v>236</v>
      </c>
      <c r="F190" s="652"/>
      <c r="G190" s="657"/>
      <c r="H190" s="657"/>
      <c r="I190" s="657"/>
      <c r="J190" s="659"/>
      <c r="K190" s="824">
        <f>SUM(K186:L189)</f>
        <v>0</v>
      </c>
      <c r="L190" s="825"/>
      <c r="M190" s="816">
        <f>SUM(M186:N189)</f>
        <v>0</v>
      </c>
      <c r="N190" s="817"/>
      <c r="O190" s="816">
        <f t="shared" ref="O190" si="452">SUM(O186:P189)</f>
        <v>0</v>
      </c>
      <c r="P190" s="817"/>
      <c r="Q190" s="816">
        <f t="shared" ref="Q190:S190" si="453">SUM(Q186:R189)</f>
        <v>0</v>
      </c>
      <c r="R190" s="817"/>
      <c r="S190" s="816">
        <f t="shared" si="453"/>
        <v>0</v>
      </c>
      <c r="T190" s="817"/>
      <c r="U190" s="816">
        <f t="shared" ref="U190" si="454">SUM(U186:V189)</f>
        <v>0</v>
      </c>
      <c r="V190" s="817"/>
      <c r="W190" s="816">
        <f t="shared" ref="W190" si="455">SUM(W186:X189)</f>
        <v>0</v>
      </c>
      <c r="X190" s="817"/>
      <c r="Y190" s="816">
        <f t="shared" ref="Y190" si="456">SUM(Y186:Z189)</f>
        <v>0</v>
      </c>
      <c r="Z190" s="817"/>
      <c r="AA190" s="816">
        <f t="shared" ref="AA190" si="457">SUM(AA186:AB189)</f>
        <v>0</v>
      </c>
      <c r="AB190" s="817"/>
      <c r="AC190" s="816">
        <f t="shared" ref="AC190" si="458">SUM(AC186:AD189)</f>
        <v>0</v>
      </c>
      <c r="AD190" s="817"/>
      <c r="AE190" s="816">
        <f t="shared" ref="AE190" si="459">SUM(AE186:AF189)</f>
        <v>0</v>
      </c>
      <c r="AF190" s="817"/>
      <c r="AG190" s="816">
        <f t="shared" ref="AG190" si="460">SUM(AG186:AH189)</f>
        <v>0</v>
      </c>
      <c r="AH190" s="817"/>
      <c r="AI190" s="816">
        <f t="shared" ref="AI190" si="461">SUM(AI186:AJ189)</f>
        <v>0</v>
      </c>
      <c r="AJ190" s="817"/>
      <c r="AK190" s="816">
        <f t="shared" ref="AK190" si="462">SUM(AK186:AL189)</f>
        <v>0</v>
      </c>
      <c r="AL190" s="817"/>
      <c r="AM190" s="816">
        <f t="shared" ref="AM190" si="463">SUM(AM186:AN189)</f>
        <v>0</v>
      </c>
      <c r="AN190" s="817"/>
      <c r="AO190" s="816">
        <f t="shared" ref="AO190" si="464">SUM(AO186:AP189)</f>
        <v>0</v>
      </c>
      <c r="AP190" s="817"/>
      <c r="AQ190" s="816">
        <f t="shared" ref="AQ190" si="465">SUM(AQ186:AR189)</f>
        <v>0</v>
      </c>
      <c r="AR190" s="817"/>
      <c r="AS190" s="816">
        <f>SUM(AS186:AT189)</f>
        <v>0</v>
      </c>
      <c r="AT190" s="817"/>
      <c r="AU190" s="659" t="str">
        <f t="shared" si="438"/>
        <v>Ok</v>
      </c>
      <c r="AV190" s="436"/>
      <c r="AW190" s="659">
        <f t="shared" ref="AW190" si="466">SUM(AW186:AW189)</f>
        <v>0</v>
      </c>
    </row>
    <row r="191" spans="1:50" ht="16.95" customHeight="1" x14ac:dyDescent="0.35">
      <c r="A191" s="648"/>
      <c r="B191" s="648"/>
      <c r="C191" s="648"/>
      <c r="D191" s="648"/>
      <c r="E191" s="648"/>
      <c r="F191" s="648"/>
      <c r="M191" s="436"/>
      <c r="N191" s="436"/>
      <c r="O191" s="436"/>
      <c r="P191" s="436"/>
      <c r="Q191" s="436"/>
      <c r="R191" s="436"/>
      <c r="S191" s="436"/>
      <c r="T191" s="436"/>
      <c r="U191" s="436"/>
      <c r="V191" s="436"/>
      <c r="W191" s="436"/>
      <c r="X191" s="436"/>
      <c r="Y191" s="436"/>
      <c r="Z191" s="436"/>
      <c r="AA191" s="436"/>
      <c r="AB191" s="436"/>
      <c r="AC191" s="436"/>
      <c r="AD191" s="436"/>
      <c r="AE191" s="436"/>
      <c r="AF191" s="436"/>
      <c r="AG191" s="436"/>
      <c r="AH191" s="436"/>
      <c r="AI191" s="436"/>
      <c r="AJ191" s="436"/>
      <c r="AK191" s="436"/>
      <c r="AL191" s="436"/>
      <c r="AM191" s="436"/>
      <c r="AN191" s="436"/>
      <c r="AO191" s="436"/>
      <c r="AP191" s="436"/>
      <c r="AQ191" s="436"/>
      <c r="AR191" s="436"/>
      <c r="AS191" s="436"/>
      <c r="AT191" s="436"/>
      <c r="AU191" s="436"/>
      <c r="AV191" s="436"/>
    </row>
    <row r="192" spans="1:50" ht="16.95" customHeight="1" x14ac:dyDescent="0.35">
      <c r="A192" s="926" t="s">
        <v>237</v>
      </c>
      <c r="B192" s="926"/>
      <c r="C192" s="926"/>
      <c r="D192" s="926"/>
      <c r="E192" s="926" t="s">
        <v>238</v>
      </c>
      <c r="F192" s="926"/>
      <c r="G192" s="653"/>
      <c r="H192" s="653"/>
      <c r="I192" s="653"/>
      <c r="J192" s="665">
        <f>J184-J190</f>
        <v>0</v>
      </c>
      <c r="K192" s="824" t="e">
        <f>K184-K190</f>
        <v>#DIV/0!</v>
      </c>
      <c r="L192" s="825"/>
      <c r="M192" s="816" t="e">
        <f t="shared" ref="M192" si="467">M184-M190</f>
        <v>#DIV/0!</v>
      </c>
      <c r="N192" s="817"/>
      <c r="O192" s="816" t="e">
        <f t="shared" ref="O192" si="468">O184-O190</f>
        <v>#DIV/0!</v>
      </c>
      <c r="P192" s="817"/>
      <c r="Q192" s="816" t="e">
        <f>Q184-Q190</f>
        <v>#DIV/0!</v>
      </c>
      <c r="R192" s="817"/>
      <c r="S192" s="816" t="e">
        <f>S184-S190</f>
        <v>#DIV/0!</v>
      </c>
      <c r="T192" s="817"/>
      <c r="U192" s="816" t="e">
        <f>U184-U190</f>
        <v>#DIV/0!</v>
      </c>
      <c r="V192" s="817"/>
      <c r="W192" s="816" t="e">
        <f>W184-W190</f>
        <v>#DIV/0!</v>
      </c>
      <c r="X192" s="817"/>
      <c r="Y192" s="816" t="e">
        <f>Y184-Y190</f>
        <v>#DIV/0!</v>
      </c>
      <c r="Z192" s="817"/>
      <c r="AA192" s="816" t="e">
        <f>AA184-AA190</f>
        <v>#DIV/0!</v>
      </c>
      <c r="AB192" s="817"/>
      <c r="AC192" s="816" t="e">
        <f t="shared" ref="AC192" si="469">AC184-AC190</f>
        <v>#DIV/0!</v>
      </c>
      <c r="AD192" s="817"/>
      <c r="AE192" s="816">
        <f t="shared" ref="AE192" si="470">AE184-AE190</f>
        <v>0</v>
      </c>
      <c r="AF192" s="817"/>
      <c r="AG192" s="816" t="e">
        <f t="shared" ref="AG192" si="471">AG184-AG190</f>
        <v>#DIV/0!</v>
      </c>
      <c r="AH192" s="817"/>
      <c r="AI192" s="816" t="e">
        <f t="shared" ref="AI192" si="472">AI184-AI190</f>
        <v>#DIV/0!</v>
      </c>
      <c r="AJ192" s="817"/>
      <c r="AK192" s="816" t="e">
        <f t="shared" ref="AK192" si="473">AK184-AK190</f>
        <v>#DIV/0!</v>
      </c>
      <c r="AL192" s="817"/>
      <c r="AM192" s="816" t="e">
        <f t="shared" ref="AM192" si="474">AM184-AM190</f>
        <v>#DIV/0!</v>
      </c>
      <c r="AN192" s="817"/>
      <c r="AO192" s="816" t="e">
        <f t="shared" ref="AO192" si="475">AO184-AO190</f>
        <v>#DIV/0!</v>
      </c>
      <c r="AP192" s="817"/>
      <c r="AQ192" s="816" t="e">
        <f t="shared" ref="AQ192" si="476">AQ184-AQ190</f>
        <v>#DIV/0!</v>
      </c>
      <c r="AR192" s="817"/>
      <c r="AS192" s="816" t="e">
        <f t="shared" ref="AS192" si="477">AS184-AS190</f>
        <v>#DIV/0!</v>
      </c>
      <c r="AT192" s="817"/>
      <c r="AU192" s="665" t="e">
        <f>IF(J192-SUM(K192+M192+O192+Q192+S192+U192+W192+Y192+AA192+AS192)&lt;=1, "Ok", "Not Equal")</f>
        <v>#DIV/0!</v>
      </c>
      <c r="AV192" s="436"/>
      <c r="AW192" s="674" t="e">
        <f>AW184-AW190</f>
        <v>#DIV/0!</v>
      </c>
    </row>
    <row r="193" spans="1:50" ht="16.95" customHeight="1" x14ac:dyDescent="0.35">
      <c r="A193" s="647" t="s">
        <v>239</v>
      </c>
      <c r="B193" s="647"/>
      <c r="C193" s="647"/>
      <c r="D193" s="647"/>
      <c r="E193" s="647"/>
      <c r="F193" s="648"/>
      <c r="G193" s="664"/>
      <c r="H193" s="664"/>
      <c r="I193" s="664"/>
      <c r="J193" s="663"/>
      <c r="K193" s="664"/>
      <c r="L193" s="664"/>
      <c r="M193" s="663"/>
      <c r="N193" s="663"/>
      <c r="O193" s="663"/>
      <c r="P193" s="663"/>
      <c r="Q193" s="663"/>
      <c r="R193" s="663"/>
      <c r="S193" s="663"/>
      <c r="T193" s="663"/>
      <c r="U193" s="663"/>
      <c r="V193" s="663"/>
      <c r="W193" s="663"/>
      <c r="X193" s="663"/>
      <c r="Y193" s="663"/>
      <c r="Z193" s="663"/>
      <c r="AA193" s="663"/>
      <c r="AB193" s="663"/>
      <c r="AC193" s="663"/>
      <c r="AD193" s="663"/>
      <c r="AE193" s="663"/>
      <c r="AF193" s="663"/>
      <c r="AG193" s="663"/>
      <c r="AH193" s="663"/>
      <c r="AI193" s="663"/>
      <c r="AJ193" s="663"/>
      <c r="AK193" s="663"/>
      <c r="AL193" s="663"/>
      <c r="AM193" s="663"/>
      <c r="AN193" s="663"/>
      <c r="AO193" s="663"/>
      <c r="AP193" s="663"/>
      <c r="AQ193" s="663"/>
      <c r="AR193" s="663"/>
      <c r="AS193" s="663"/>
      <c r="AT193" s="663"/>
      <c r="AU193" s="663"/>
      <c r="AV193" s="436"/>
      <c r="AW193" s="663"/>
      <c r="AX193" s="439"/>
    </row>
    <row r="194" spans="1:50" ht="16.95" customHeight="1" x14ac:dyDescent="0.35">
      <c r="A194" s="927" t="s">
        <v>240</v>
      </c>
      <c r="B194" s="927"/>
      <c r="C194" s="927"/>
      <c r="D194" s="670" t="s">
        <v>241</v>
      </c>
      <c r="E194" s="670"/>
      <c r="F194" s="670"/>
      <c r="G194" s="675"/>
      <c r="H194" s="675"/>
      <c r="I194" s="675"/>
      <c r="J194" s="676"/>
      <c r="K194" s="826"/>
      <c r="L194" s="827"/>
      <c r="M194" s="818"/>
      <c r="N194" s="819"/>
      <c r="O194" s="818"/>
      <c r="P194" s="819"/>
      <c r="Q194" s="818"/>
      <c r="R194" s="819"/>
      <c r="S194" s="818"/>
      <c r="T194" s="819"/>
      <c r="U194" s="818"/>
      <c r="V194" s="819"/>
      <c r="W194" s="818"/>
      <c r="X194" s="819"/>
      <c r="Y194" s="818"/>
      <c r="Z194" s="819"/>
      <c r="AA194" s="818"/>
      <c r="AB194" s="819"/>
      <c r="AC194" s="818"/>
      <c r="AD194" s="819"/>
      <c r="AE194" s="818"/>
      <c r="AF194" s="819"/>
      <c r="AG194" s="818"/>
      <c r="AH194" s="819"/>
      <c r="AI194" s="818"/>
      <c r="AJ194" s="819"/>
      <c r="AK194" s="818"/>
      <c r="AL194" s="819"/>
      <c r="AM194" s="818"/>
      <c r="AN194" s="819"/>
      <c r="AO194" s="818"/>
      <c r="AP194" s="819"/>
      <c r="AQ194" s="818"/>
      <c r="AR194" s="819"/>
      <c r="AS194" s="818">
        <f>SUM(AC194:AR194)</f>
        <v>0</v>
      </c>
      <c r="AT194" s="819"/>
      <c r="AU194" s="677">
        <f>AS194+K194+M194+O194+Q194</f>
        <v>0</v>
      </c>
      <c r="AV194" s="436"/>
      <c r="AW194" s="676">
        <f>K194-L194</f>
        <v>0</v>
      </c>
    </row>
    <row r="195" spans="1:50" ht="31.5" customHeight="1" x14ac:dyDescent="0.35">
      <c r="A195" s="927" t="s">
        <v>504</v>
      </c>
      <c r="B195" s="927"/>
      <c r="C195" s="927"/>
      <c r="D195" s="670"/>
      <c r="E195" s="678"/>
      <c r="F195" s="670"/>
      <c r="G195" s="679"/>
      <c r="H195" s="679"/>
      <c r="I195" s="679"/>
      <c r="J195" s="676"/>
      <c r="K195" s="824"/>
      <c r="L195" s="825"/>
      <c r="M195" s="816"/>
      <c r="N195" s="817"/>
      <c r="O195" s="816"/>
      <c r="P195" s="817"/>
      <c r="Q195" s="816"/>
      <c r="R195" s="817"/>
      <c r="S195" s="816"/>
      <c r="T195" s="817"/>
      <c r="U195" s="816"/>
      <c r="V195" s="817"/>
      <c r="W195" s="816"/>
      <c r="X195" s="817"/>
      <c r="Y195" s="816"/>
      <c r="Z195" s="817"/>
      <c r="AA195" s="816"/>
      <c r="AB195" s="817"/>
      <c r="AC195" s="816"/>
      <c r="AD195" s="817"/>
      <c r="AE195" s="816"/>
      <c r="AF195" s="817"/>
      <c r="AG195" s="816"/>
      <c r="AH195" s="817"/>
      <c r="AI195" s="816"/>
      <c r="AJ195" s="817"/>
      <c r="AK195" s="816"/>
      <c r="AL195" s="817"/>
      <c r="AM195" s="816"/>
      <c r="AN195" s="817"/>
      <c r="AO195" s="816"/>
      <c r="AP195" s="817"/>
      <c r="AQ195" s="816"/>
      <c r="AR195" s="817"/>
      <c r="AS195" s="816"/>
      <c r="AT195" s="817"/>
      <c r="AU195" s="676"/>
      <c r="AV195" s="436"/>
      <c r="AW195" s="676">
        <f>K195-L195</f>
        <v>0</v>
      </c>
    </row>
    <row r="196" spans="1:50" x14ac:dyDescent="0.35">
      <c r="M196" s="436"/>
      <c r="N196" s="436"/>
      <c r="O196" s="436"/>
      <c r="P196" s="436"/>
      <c r="Q196" s="436"/>
      <c r="R196" s="436"/>
      <c r="S196" s="436"/>
      <c r="T196" s="436"/>
      <c r="U196" s="436"/>
      <c r="V196" s="436"/>
      <c r="W196" s="436"/>
      <c r="X196" s="436"/>
      <c r="Y196" s="436"/>
      <c r="Z196" s="436"/>
      <c r="AA196" s="436"/>
      <c r="AB196" s="436"/>
      <c r="AC196" s="436"/>
      <c r="AD196" s="436"/>
      <c r="AE196" s="436"/>
      <c r="AF196" s="436"/>
      <c r="AG196" s="436"/>
      <c r="AH196" s="436"/>
      <c r="AI196" s="436"/>
      <c r="AJ196" s="436"/>
      <c r="AK196" s="436"/>
      <c r="AL196" s="436"/>
      <c r="AM196" s="436"/>
      <c r="AN196" s="436"/>
      <c r="AO196" s="436"/>
      <c r="AP196" s="436"/>
      <c r="AQ196" s="436"/>
      <c r="AR196" s="436"/>
      <c r="AS196" s="436"/>
      <c r="AT196" s="436"/>
      <c r="AU196" s="436"/>
      <c r="AV196" s="436"/>
    </row>
  </sheetData>
  <sheetProtection algorithmName="SHA-512" hashValue="mOW5cbZZJhil3NZo5CA+CHDKne+cE6M3yDV0+j0to3tgmATrdqU76ZvwsH1lUIoeBzzp8SNexidBW8PDri5w9g==" saltValue="6p+7ShgmcQ4VsRjD2/5khQ==" spinCount="100000" sheet="1" objects="1" scenarios="1"/>
  <mergeCells count="1770">
    <mergeCell ref="AQ194:AR194"/>
    <mergeCell ref="AQ195:AR195"/>
    <mergeCell ref="AM190:AN190"/>
    <mergeCell ref="AM192:AN192"/>
    <mergeCell ref="AM194:AN194"/>
    <mergeCell ref="AM195:AN195"/>
    <mergeCell ref="AO194:AP194"/>
    <mergeCell ref="AO195:AP195"/>
    <mergeCell ref="AK195:AL195"/>
    <mergeCell ref="AO173:AP173"/>
    <mergeCell ref="AO174:AP174"/>
    <mergeCell ref="AO175:AP175"/>
    <mergeCell ref="AO176:AP176"/>
    <mergeCell ref="AO177:AP177"/>
    <mergeCell ref="AO179:AP179"/>
    <mergeCell ref="AO180:AP180"/>
    <mergeCell ref="AO181:AP181"/>
    <mergeCell ref="AO182:AP182"/>
    <mergeCell ref="AO183:AP183"/>
    <mergeCell ref="AO184:AP184"/>
    <mergeCell ref="AO186:AP186"/>
    <mergeCell ref="AO187:AP187"/>
    <mergeCell ref="AO188:AP188"/>
    <mergeCell ref="AO189:AP189"/>
    <mergeCell ref="AO190:AP190"/>
    <mergeCell ref="AO192:AP192"/>
    <mergeCell ref="AK173:AL173"/>
    <mergeCell ref="AK174:AL174"/>
    <mergeCell ref="AK177:AL177"/>
    <mergeCell ref="AK179:AL179"/>
    <mergeCell ref="AK180:AL180"/>
    <mergeCell ref="AK181:AL181"/>
    <mergeCell ref="AK190:AL190"/>
    <mergeCell ref="AK192:AL192"/>
    <mergeCell ref="AQ168:AR168"/>
    <mergeCell ref="AQ169:AR169"/>
    <mergeCell ref="AQ188:AR188"/>
    <mergeCell ref="AQ189:AR189"/>
    <mergeCell ref="AQ190:AR190"/>
    <mergeCell ref="AQ192:AR192"/>
    <mergeCell ref="AI173:AJ173"/>
    <mergeCell ref="AI174:AJ174"/>
    <mergeCell ref="AI175:AJ175"/>
    <mergeCell ref="AI176:AJ176"/>
    <mergeCell ref="AI177:AJ177"/>
    <mergeCell ref="AI179:AJ179"/>
    <mergeCell ref="AI180:AJ180"/>
    <mergeCell ref="AI181:AJ181"/>
    <mergeCell ref="AI182:AJ182"/>
    <mergeCell ref="AI183:AJ183"/>
    <mergeCell ref="AI184:AJ184"/>
    <mergeCell ref="AI186:AJ186"/>
    <mergeCell ref="AI187:AJ187"/>
    <mergeCell ref="AI188:AJ188"/>
    <mergeCell ref="AI189:AJ189"/>
    <mergeCell ref="AM173:AN173"/>
    <mergeCell ref="AM174:AN174"/>
    <mergeCell ref="AM177:AN177"/>
    <mergeCell ref="AM179:AN179"/>
    <mergeCell ref="AM180:AN180"/>
    <mergeCell ref="AM181:AN181"/>
    <mergeCell ref="AM182:AN182"/>
    <mergeCell ref="AM183:AN183"/>
    <mergeCell ref="AM184:AN184"/>
    <mergeCell ref="AM186:AN186"/>
    <mergeCell ref="AM187:AN187"/>
    <mergeCell ref="AM188:AN188"/>
    <mergeCell ref="AM189:AN189"/>
    <mergeCell ref="AK175:AL175"/>
    <mergeCell ref="AK176:AL176"/>
    <mergeCell ref="AI166:AJ166"/>
    <mergeCell ref="AI167:AJ167"/>
    <mergeCell ref="AI168:AJ168"/>
    <mergeCell ref="AI169:AJ169"/>
    <mergeCell ref="AK182:AL182"/>
    <mergeCell ref="AK183:AL183"/>
    <mergeCell ref="AK184:AL184"/>
    <mergeCell ref="AK186:AL186"/>
    <mergeCell ref="AK187:AL187"/>
    <mergeCell ref="AK188:AL188"/>
    <mergeCell ref="AK189:AL189"/>
    <mergeCell ref="AK162:AL162"/>
    <mergeCell ref="AK163:AL163"/>
    <mergeCell ref="AK164:AL164"/>
    <mergeCell ref="AK165:AL165"/>
    <mergeCell ref="AK166:AL166"/>
    <mergeCell ref="AK167:AL167"/>
    <mergeCell ref="AK168:AL168"/>
    <mergeCell ref="AK169:AL169"/>
    <mergeCell ref="AM162:AN162"/>
    <mergeCell ref="AM163:AN163"/>
    <mergeCell ref="AM164:AN164"/>
    <mergeCell ref="AM165:AN165"/>
    <mergeCell ref="AM166:AN166"/>
    <mergeCell ref="AM167:AN167"/>
    <mergeCell ref="AM168:AN168"/>
    <mergeCell ref="AM169:AN169"/>
    <mergeCell ref="AQ145:AR145"/>
    <mergeCell ref="AQ146:AR146"/>
    <mergeCell ref="AQ147:AR147"/>
    <mergeCell ref="AQ148:AR148"/>
    <mergeCell ref="AQ149:AR149"/>
    <mergeCell ref="AQ151:AR151"/>
    <mergeCell ref="AQ152:AR152"/>
    <mergeCell ref="AQ153:AR153"/>
    <mergeCell ref="AQ154:AR154"/>
    <mergeCell ref="AQ155:AR155"/>
    <mergeCell ref="AQ156:AR156"/>
    <mergeCell ref="AQ157:AR157"/>
    <mergeCell ref="AQ158:AR158"/>
    <mergeCell ref="AO153:AP153"/>
    <mergeCell ref="AO154:AP154"/>
    <mergeCell ref="AO155:AP155"/>
    <mergeCell ref="AI162:AJ162"/>
    <mergeCell ref="AI163:AJ163"/>
    <mergeCell ref="AI164:AJ164"/>
    <mergeCell ref="AI165:AJ165"/>
    <mergeCell ref="AO162:AP162"/>
    <mergeCell ref="AO163:AP163"/>
    <mergeCell ref="AO164:AP164"/>
    <mergeCell ref="AQ124:AR124"/>
    <mergeCell ref="AQ125:AR125"/>
    <mergeCell ref="AQ126:AR126"/>
    <mergeCell ref="AQ127:AR127"/>
    <mergeCell ref="AQ129:AR129"/>
    <mergeCell ref="AQ130:AR130"/>
    <mergeCell ref="AQ131:AR131"/>
    <mergeCell ref="AQ133:AR133"/>
    <mergeCell ref="AQ134:AR134"/>
    <mergeCell ref="AQ135:AR135"/>
    <mergeCell ref="AQ136:AR136"/>
    <mergeCell ref="AQ137:AR137"/>
    <mergeCell ref="AQ138:AR138"/>
    <mergeCell ref="AQ139:AR139"/>
    <mergeCell ref="AQ141:AR141"/>
    <mergeCell ref="AQ142:AR142"/>
    <mergeCell ref="AQ144:AR144"/>
    <mergeCell ref="AO144:AP144"/>
    <mergeCell ref="AO145:AP145"/>
    <mergeCell ref="AO146:AP146"/>
    <mergeCell ref="AO147:AP147"/>
    <mergeCell ref="AO148:AP148"/>
    <mergeCell ref="AO149:AP149"/>
    <mergeCell ref="AO151:AP151"/>
    <mergeCell ref="AO152:AP152"/>
    <mergeCell ref="AO157:AP157"/>
    <mergeCell ref="AO158:AP158"/>
    <mergeCell ref="AQ104:AR104"/>
    <mergeCell ref="AQ105:AR105"/>
    <mergeCell ref="AQ106:AR106"/>
    <mergeCell ref="AQ107:AR107"/>
    <mergeCell ref="AQ108:AR108"/>
    <mergeCell ref="AQ110:AR110"/>
    <mergeCell ref="AQ112:AR112"/>
    <mergeCell ref="AQ113:AR113"/>
    <mergeCell ref="AQ114:AR114"/>
    <mergeCell ref="AQ115:AR115"/>
    <mergeCell ref="AQ116:AR116"/>
    <mergeCell ref="AQ117:AR117"/>
    <mergeCell ref="AQ118:AR118"/>
    <mergeCell ref="AQ119:AR119"/>
    <mergeCell ref="AQ120:AR120"/>
    <mergeCell ref="AQ121:AR121"/>
    <mergeCell ref="AQ122:AR122"/>
    <mergeCell ref="AQ123:AR123"/>
    <mergeCell ref="AO123:AP123"/>
    <mergeCell ref="AO124:AP124"/>
    <mergeCell ref="AO125:AP125"/>
    <mergeCell ref="AO126:AP126"/>
    <mergeCell ref="AO127:AP127"/>
    <mergeCell ref="AO129:AP129"/>
    <mergeCell ref="AO130:AP130"/>
    <mergeCell ref="AO131:AP131"/>
    <mergeCell ref="AO133:AP133"/>
    <mergeCell ref="AO134:AP134"/>
    <mergeCell ref="AO135:AP135"/>
    <mergeCell ref="AO136:AP136"/>
    <mergeCell ref="AO137:AP137"/>
    <mergeCell ref="AO138:AP138"/>
    <mergeCell ref="AO139:AP139"/>
    <mergeCell ref="AO141:AP141"/>
    <mergeCell ref="AO142:AP142"/>
    <mergeCell ref="AM142:AN142"/>
    <mergeCell ref="AM144:AN144"/>
    <mergeCell ref="AM145:AN145"/>
    <mergeCell ref="AM146:AN146"/>
    <mergeCell ref="AM147:AN147"/>
    <mergeCell ref="AM148:AN148"/>
    <mergeCell ref="AM149:AN149"/>
    <mergeCell ref="AM151:AN151"/>
    <mergeCell ref="AM152:AN152"/>
    <mergeCell ref="AM153:AN153"/>
    <mergeCell ref="AM154:AN154"/>
    <mergeCell ref="AO110:AP110"/>
    <mergeCell ref="AO112:AP112"/>
    <mergeCell ref="AO113:AP113"/>
    <mergeCell ref="AO114:AP114"/>
    <mergeCell ref="AO115:AP115"/>
    <mergeCell ref="AO116:AP116"/>
    <mergeCell ref="AO117:AP117"/>
    <mergeCell ref="AO118:AP118"/>
    <mergeCell ref="AO119:AP119"/>
    <mergeCell ref="AO120:AP120"/>
    <mergeCell ref="AO121:AP121"/>
    <mergeCell ref="AO122:AP122"/>
    <mergeCell ref="AM122:AN122"/>
    <mergeCell ref="AM123:AN123"/>
    <mergeCell ref="AM124:AN124"/>
    <mergeCell ref="AM125:AN125"/>
    <mergeCell ref="AM126:AN126"/>
    <mergeCell ref="AM110:AN110"/>
    <mergeCell ref="AM112:AN112"/>
    <mergeCell ref="AM113:AN113"/>
    <mergeCell ref="AM114:AN114"/>
    <mergeCell ref="AM115:AN115"/>
    <mergeCell ref="AM116:AN116"/>
    <mergeCell ref="AM117:AN117"/>
    <mergeCell ref="AM118:AN118"/>
    <mergeCell ref="AM119:AN119"/>
    <mergeCell ref="AM120:AN120"/>
    <mergeCell ref="AM121:AN121"/>
    <mergeCell ref="AM135:AN135"/>
    <mergeCell ref="AM136:AN136"/>
    <mergeCell ref="AM137:AN137"/>
    <mergeCell ref="AM138:AN138"/>
    <mergeCell ref="AM139:AN139"/>
    <mergeCell ref="AM141:AN141"/>
    <mergeCell ref="AM127:AN127"/>
    <mergeCell ref="AM129:AN129"/>
    <mergeCell ref="AM130:AN130"/>
    <mergeCell ref="AM131:AN131"/>
    <mergeCell ref="AM133:AN133"/>
    <mergeCell ref="AM134:AN134"/>
    <mergeCell ref="AK123:AL123"/>
    <mergeCell ref="AK124:AL124"/>
    <mergeCell ref="AK125:AL125"/>
    <mergeCell ref="AK126:AL126"/>
    <mergeCell ref="AK127:AL127"/>
    <mergeCell ref="AK129:AL129"/>
    <mergeCell ref="AK130:AL130"/>
    <mergeCell ref="AK131:AL131"/>
    <mergeCell ref="AK133:AL133"/>
    <mergeCell ref="AK134:AL134"/>
    <mergeCell ref="AK135:AL135"/>
    <mergeCell ref="AK136:AL136"/>
    <mergeCell ref="AK137:AL137"/>
    <mergeCell ref="AK138:AL138"/>
    <mergeCell ref="AK139:AL139"/>
    <mergeCell ref="AK154:AL154"/>
    <mergeCell ref="AK155:AL155"/>
    <mergeCell ref="AK141:AL141"/>
    <mergeCell ref="AK142:AL142"/>
    <mergeCell ref="AK144:AL144"/>
    <mergeCell ref="AK145:AL145"/>
    <mergeCell ref="AK146:AL146"/>
    <mergeCell ref="AK147:AL147"/>
    <mergeCell ref="AK148:AL148"/>
    <mergeCell ref="AK149:AL149"/>
    <mergeCell ref="AK151:AL151"/>
    <mergeCell ref="AK152:AL152"/>
    <mergeCell ref="AK153:AL153"/>
    <mergeCell ref="AM90:AN90"/>
    <mergeCell ref="AM91:AN91"/>
    <mergeCell ref="AM92:AN92"/>
    <mergeCell ref="AM93:AN93"/>
    <mergeCell ref="AM94:AN94"/>
    <mergeCell ref="AM95:AN95"/>
    <mergeCell ref="AM96:AN96"/>
    <mergeCell ref="AM97:AN97"/>
    <mergeCell ref="AI112:AJ112"/>
    <mergeCell ref="AI113:AJ113"/>
    <mergeCell ref="AI114:AJ114"/>
    <mergeCell ref="AI115:AJ115"/>
    <mergeCell ref="AI116:AJ116"/>
    <mergeCell ref="AI117:AJ117"/>
    <mergeCell ref="AI118:AJ118"/>
    <mergeCell ref="AI119:AJ119"/>
    <mergeCell ref="AI120:AJ120"/>
    <mergeCell ref="AI90:AJ90"/>
    <mergeCell ref="AI91:AJ91"/>
    <mergeCell ref="AI92:AJ92"/>
    <mergeCell ref="AI93:AJ93"/>
    <mergeCell ref="AK112:AL112"/>
    <mergeCell ref="AK113:AL113"/>
    <mergeCell ref="AK114:AL114"/>
    <mergeCell ref="AK115:AL115"/>
    <mergeCell ref="AK116:AL116"/>
    <mergeCell ref="AK117:AL117"/>
    <mergeCell ref="AK118:AL118"/>
    <mergeCell ref="AK119:AL119"/>
    <mergeCell ref="AK120:AL120"/>
    <mergeCell ref="AM104:AN104"/>
    <mergeCell ref="AM105:AN105"/>
    <mergeCell ref="AO90:AP90"/>
    <mergeCell ref="AO91:AP91"/>
    <mergeCell ref="AO92:AP92"/>
    <mergeCell ref="AO93:AP93"/>
    <mergeCell ref="AO94:AP94"/>
    <mergeCell ref="AO95:AP95"/>
    <mergeCell ref="AO96:AP96"/>
    <mergeCell ref="AO97:AP97"/>
    <mergeCell ref="AO98:AP98"/>
    <mergeCell ref="AO99:AP99"/>
    <mergeCell ref="AO100:AP100"/>
    <mergeCell ref="AQ90:AR90"/>
    <mergeCell ref="AQ91:AR91"/>
    <mergeCell ref="AQ92:AR92"/>
    <mergeCell ref="AQ93:AR93"/>
    <mergeCell ref="AQ94:AR94"/>
    <mergeCell ref="AQ95:AR95"/>
    <mergeCell ref="AQ96:AR96"/>
    <mergeCell ref="AQ97:AR97"/>
    <mergeCell ref="AQ98:AR98"/>
    <mergeCell ref="AQ99:AR99"/>
    <mergeCell ref="AQ100:AR100"/>
    <mergeCell ref="AI144:AJ144"/>
    <mergeCell ref="AI145:AJ145"/>
    <mergeCell ref="AI146:AJ146"/>
    <mergeCell ref="AI147:AJ147"/>
    <mergeCell ref="AI148:AJ148"/>
    <mergeCell ref="AK94:AL94"/>
    <mergeCell ref="AI94:AJ94"/>
    <mergeCell ref="AI95:AJ95"/>
    <mergeCell ref="AI96:AJ96"/>
    <mergeCell ref="AI97:AJ97"/>
    <mergeCell ref="AI98:AJ98"/>
    <mergeCell ref="AI99:AJ99"/>
    <mergeCell ref="AI100:AJ100"/>
    <mergeCell ref="AI141:AJ141"/>
    <mergeCell ref="AI142:AJ142"/>
    <mergeCell ref="AI121:AJ121"/>
    <mergeCell ref="AI122:AJ122"/>
    <mergeCell ref="AI123:AJ123"/>
    <mergeCell ref="AI124:AJ124"/>
    <mergeCell ref="AI125:AJ125"/>
    <mergeCell ref="AI126:AJ126"/>
    <mergeCell ref="AI127:AJ127"/>
    <mergeCell ref="AI129:AJ129"/>
    <mergeCell ref="AI130:AJ130"/>
    <mergeCell ref="AI131:AJ131"/>
    <mergeCell ref="AI133:AJ133"/>
    <mergeCell ref="AI134:AJ134"/>
    <mergeCell ref="AI135:AJ135"/>
    <mergeCell ref="AK108:AL108"/>
    <mergeCell ref="AI139:AJ139"/>
    <mergeCell ref="AK121:AL121"/>
    <mergeCell ref="AK122:AL122"/>
    <mergeCell ref="AQ174:AR174"/>
    <mergeCell ref="AQ175:AR175"/>
    <mergeCell ref="AQ176:AR176"/>
    <mergeCell ref="AQ177:AR177"/>
    <mergeCell ref="AQ179:AR179"/>
    <mergeCell ref="AQ180:AR180"/>
    <mergeCell ref="AQ181:AR181"/>
    <mergeCell ref="AC175:AD175"/>
    <mergeCell ref="AM98:AN98"/>
    <mergeCell ref="AM99:AN99"/>
    <mergeCell ref="AM100:AN100"/>
    <mergeCell ref="A190:E190"/>
    <mergeCell ref="A192:D192"/>
    <mergeCell ref="E192:F192"/>
    <mergeCell ref="A194:C194"/>
    <mergeCell ref="A195:C195"/>
    <mergeCell ref="A183:E183"/>
    <mergeCell ref="A184:E184"/>
    <mergeCell ref="A185:E185"/>
    <mergeCell ref="A186:E186"/>
    <mergeCell ref="A187:D187"/>
    <mergeCell ref="A189:F189"/>
    <mergeCell ref="AG173:AH173"/>
    <mergeCell ref="AI149:AJ149"/>
    <mergeCell ref="AI151:AJ151"/>
    <mergeCell ref="AI152:AJ152"/>
    <mergeCell ref="AI153:AJ153"/>
    <mergeCell ref="AI154:AJ154"/>
    <mergeCell ref="AI155:AJ155"/>
    <mergeCell ref="AI136:AJ136"/>
    <mergeCell ref="AI137:AJ137"/>
    <mergeCell ref="AI138:AJ138"/>
    <mergeCell ref="A168:C168"/>
    <mergeCell ref="AO165:AP165"/>
    <mergeCell ref="AO166:AP166"/>
    <mergeCell ref="AO167:AP167"/>
    <mergeCell ref="AO168:AP168"/>
    <mergeCell ref="AO169:AP169"/>
    <mergeCell ref="AQ162:AR162"/>
    <mergeCell ref="AQ163:AR163"/>
    <mergeCell ref="AS173:AT173"/>
    <mergeCell ref="A179:E179"/>
    <mergeCell ref="A180:E180"/>
    <mergeCell ref="A181:E181"/>
    <mergeCell ref="A182:E182"/>
    <mergeCell ref="K173:L173"/>
    <mergeCell ref="M173:N173"/>
    <mergeCell ref="O173:P173"/>
    <mergeCell ref="Q173:R173"/>
    <mergeCell ref="AC173:AD173"/>
    <mergeCell ref="AE173:AF173"/>
    <mergeCell ref="K174:L174"/>
    <mergeCell ref="M174:N174"/>
    <mergeCell ref="O174:P174"/>
    <mergeCell ref="Q174:R174"/>
    <mergeCell ref="AC174:AD174"/>
    <mergeCell ref="AE174:AF174"/>
    <mergeCell ref="AG174:AH174"/>
    <mergeCell ref="AS174:AT174"/>
    <mergeCell ref="K175:L175"/>
    <mergeCell ref="M175:N175"/>
    <mergeCell ref="O175:P175"/>
    <mergeCell ref="Q175:R175"/>
    <mergeCell ref="AQ173:AR173"/>
    <mergeCell ref="C151:G151"/>
    <mergeCell ref="C154:G154"/>
    <mergeCell ref="C138:D138"/>
    <mergeCell ref="C139:D139"/>
    <mergeCell ref="C141:D141"/>
    <mergeCell ref="C142:D142"/>
    <mergeCell ref="C144:D144"/>
    <mergeCell ref="C145:D145"/>
    <mergeCell ref="AG162:AH162"/>
    <mergeCell ref="AS162:AT162"/>
    <mergeCell ref="A167:C167"/>
    <mergeCell ref="A169:C169"/>
    <mergeCell ref="AC172:AT172"/>
    <mergeCell ref="C155:D155"/>
    <mergeCell ref="C156:D156"/>
    <mergeCell ref="C157:D157"/>
    <mergeCell ref="AC161:AT161"/>
    <mergeCell ref="K162:L162"/>
    <mergeCell ref="M162:N162"/>
    <mergeCell ref="O162:P162"/>
    <mergeCell ref="Q162:R162"/>
    <mergeCell ref="AC162:AD162"/>
    <mergeCell ref="AE162:AF162"/>
    <mergeCell ref="K158:L158"/>
    <mergeCell ref="M155:N155"/>
    <mergeCell ref="M156:N156"/>
    <mergeCell ref="M157:N157"/>
    <mergeCell ref="M158:N158"/>
    <mergeCell ref="O155:P155"/>
    <mergeCell ref="O156:P156"/>
    <mergeCell ref="O157:P157"/>
    <mergeCell ref="K155:L155"/>
    <mergeCell ref="K110:L110"/>
    <mergeCell ref="K112:L112"/>
    <mergeCell ref="C131:D131"/>
    <mergeCell ref="C133:D133"/>
    <mergeCell ref="C134:D134"/>
    <mergeCell ref="C135:D135"/>
    <mergeCell ref="C136:D136"/>
    <mergeCell ref="C137:D137"/>
    <mergeCell ref="C125:D125"/>
    <mergeCell ref="C126:D126"/>
    <mergeCell ref="C127:D127"/>
    <mergeCell ref="C129:D129"/>
    <mergeCell ref="C130:D130"/>
    <mergeCell ref="C146:D146"/>
    <mergeCell ref="C147:D147"/>
    <mergeCell ref="C148:D148"/>
    <mergeCell ref="C149:D149"/>
    <mergeCell ref="C110:D110"/>
    <mergeCell ref="E110:I110"/>
    <mergeCell ref="C112:D112"/>
    <mergeCell ref="E112:I112"/>
    <mergeCell ref="E130:I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5:I105"/>
    <mergeCell ref="K105:L105"/>
    <mergeCell ref="M105:N105"/>
    <mergeCell ref="O105:P105"/>
    <mergeCell ref="Q105:R105"/>
    <mergeCell ref="AC105:AD105"/>
    <mergeCell ref="AE105:AF105"/>
    <mergeCell ref="AG105:AH105"/>
    <mergeCell ref="AS105:AT105"/>
    <mergeCell ref="AC103:AT103"/>
    <mergeCell ref="K104:L104"/>
    <mergeCell ref="M104:N104"/>
    <mergeCell ref="O104:P104"/>
    <mergeCell ref="Q104:R104"/>
    <mergeCell ref="AC104:AD104"/>
    <mergeCell ref="AE104:AF104"/>
    <mergeCell ref="C106:I108"/>
    <mergeCell ref="AC108:AD108"/>
    <mergeCell ref="AE108:AF108"/>
    <mergeCell ref="AG108:AH108"/>
    <mergeCell ref="AS108:AT108"/>
    <mergeCell ref="AI104:AJ104"/>
    <mergeCell ref="AI105:AJ105"/>
    <mergeCell ref="AI106:AJ106"/>
    <mergeCell ref="AI107:AJ107"/>
    <mergeCell ref="AI108:AJ108"/>
    <mergeCell ref="AK104:AL104"/>
    <mergeCell ref="AK105:AL105"/>
    <mergeCell ref="AK106:AL106"/>
    <mergeCell ref="AK107:AL107"/>
    <mergeCell ref="U108:V108"/>
    <mergeCell ref="A99:G99"/>
    <mergeCell ref="K99:L99"/>
    <mergeCell ref="M99:N99"/>
    <mergeCell ref="O99:P99"/>
    <mergeCell ref="Q99:R99"/>
    <mergeCell ref="AC99:AD99"/>
    <mergeCell ref="AE99:AF99"/>
    <mergeCell ref="AG99:AH99"/>
    <mergeCell ref="AS99:AT99"/>
    <mergeCell ref="S99:T99"/>
    <mergeCell ref="K100:L100"/>
    <mergeCell ref="M100:N100"/>
    <mergeCell ref="O100:P100"/>
    <mergeCell ref="Q100:R100"/>
    <mergeCell ref="AC100:AD100"/>
    <mergeCell ref="AE100:AF100"/>
    <mergeCell ref="AG100:AH100"/>
    <mergeCell ref="AS100:AT100"/>
    <mergeCell ref="AK99:AL99"/>
    <mergeCell ref="AK100:AL100"/>
    <mergeCell ref="Y107:Z107"/>
    <mergeCell ref="Y108:Z108"/>
    <mergeCell ref="AM106:AN106"/>
    <mergeCell ref="AM107:AN107"/>
    <mergeCell ref="AM108:AN108"/>
    <mergeCell ref="AO104:AP104"/>
    <mergeCell ref="AO105:AP105"/>
    <mergeCell ref="AO106:AP106"/>
    <mergeCell ref="AO107:AP107"/>
    <mergeCell ref="AO108:AP108"/>
    <mergeCell ref="AE97:AF97"/>
    <mergeCell ref="AG97:AH97"/>
    <mergeCell ref="AS97:AT97"/>
    <mergeCell ref="A98:G98"/>
    <mergeCell ref="K98:L98"/>
    <mergeCell ref="M98:N98"/>
    <mergeCell ref="O98:P98"/>
    <mergeCell ref="Q98:R98"/>
    <mergeCell ref="AC98:AD98"/>
    <mergeCell ref="AE98:AF98"/>
    <mergeCell ref="A97:G97"/>
    <mergeCell ref="K97:L97"/>
    <mergeCell ref="M97:N97"/>
    <mergeCell ref="O97:P97"/>
    <mergeCell ref="Q97:R97"/>
    <mergeCell ref="AC97:AD97"/>
    <mergeCell ref="AG98:AH98"/>
    <mergeCell ref="AS98:AT98"/>
    <mergeCell ref="S97:T97"/>
    <mergeCell ref="S98:T98"/>
    <mergeCell ref="AK97:AL97"/>
    <mergeCell ref="AK98:AL98"/>
    <mergeCell ref="A95:G95"/>
    <mergeCell ref="K95:L95"/>
    <mergeCell ref="M95:N95"/>
    <mergeCell ref="O95:P95"/>
    <mergeCell ref="Q95:R95"/>
    <mergeCell ref="AC95:AD95"/>
    <mergeCell ref="AE95:AF95"/>
    <mergeCell ref="AG95:AH95"/>
    <mergeCell ref="AS95:AT95"/>
    <mergeCell ref="S95:T95"/>
    <mergeCell ref="A96:G96"/>
    <mergeCell ref="K96:L96"/>
    <mergeCell ref="M96:N96"/>
    <mergeCell ref="O96:P96"/>
    <mergeCell ref="Q96:R96"/>
    <mergeCell ref="AC96:AD96"/>
    <mergeCell ref="AE96:AF96"/>
    <mergeCell ref="AG96:AH96"/>
    <mergeCell ref="AS96:AT96"/>
    <mergeCell ref="S96:T96"/>
    <mergeCell ref="AK95:AL95"/>
    <mergeCell ref="AK96:AL96"/>
    <mergeCell ref="A92:G92"/>
    <mergeCell ref="K92:L92"/>
    <mergeCell ref="M92:N92"/>
    <mergeCell ref="O92:P92"/>
    <mergeCell ref="Q92:R92"/>
    <mergeCell ref="AC92:AD92"/>
    <mergeCell ref="AE92:AF92"/>
    <mergeCell ref="AG92:AH92"/>
    <mergeCell ref="AS92:AT92"/>
    <mergeCell ref="S92:T92"/>
    <mergeCell ref="AE93:AF93"/>
    <mergeCell ref="AG93:AH93"/>
    <mergeCell ref="AS93:AT93"/>
    <mergeCell ref="A94:G94"/>
    <mergeCell ref="K94:L94"/>
    <mergeCell ref="M94:N94"/>
    <mergeCell ref="O94:P94"/>
    <mergeCell ref="Q94:R94"/>
    <mergeCell ref="AC94:AD94"/>
    <mergeCell ref="AE94:AF94"/>
    <mergeCell ref="A93:G93"/>
    <mergeCell ref="K93:L93"/>
    <mergeCell ref="M93:N93"/>
    <mergeCell ref="O93:P93"/>
    <mergeCell ref="Q93:R93"/>
    <mergeCell ref="AC93:AD93"/>
    <mergeCell ref="AG94:AH94"/>
    <mergeCell ref="AS94:AT94"/>
    <mergeCell ref="S93:T93"/>
    <mergeCell ref="S94:T94"/>
    <mergeCell ref="AK92:AL92"/>
    <mergeCell ref="AK93:AL93"/>
    <mergeCell ref="AC71:AT71"/>
    <mergeCell ref="K72:L72"/>
    <mergeCell ref="M72:N72"/>
    <mergeCell ref="O72:P72"/>
    <mergeCell ref="Q72:R72"/>
    <mergeCell ref="AC72:AD72"/>
    <mergeCell ref="AE72:AF72"/>
    <mergeCell ref="A68:E68"/>
    <mergeCell ref="A82:B82"/>
    <mergeCell ref="A83:B83"/>
    <mergeCell ref="A84:E84"/>
    <mergeCell ref="AG90:AH90"/>
    <mergeCell ref="AS90:AT90"/>
    <mergeCell ref="A91:G91"/>
    <mergeCell ref="K91:L91"/>
    <mergeCell ref="M91:N91"/>
    <mergeCell ref="O91:P91"/>
    <mergeCell ref="Q91:R91"/>
    <mergeCell ref="AC91:AD91"/>
    <mergeCell ref="AE91:AF91"/>
    <mergeCell ref="AG91:AH91"/>
    <mergeCell ref="K90:L90"/>
    <mergeCell ref="M90:N90"/>
    <mergeCell ref="O90:P90"/>
    <mergeCell ref="Q90:R90"/>
    <mergeCell ref="AC90:AD90"/>
    <mergeCell ref="AE90:AF90"/>
    <mergeCell ref="AS91:AT91"/>
    <mergeCell ref="S90:T90"/>
    <mergeCell ref="S91:T91"/>
    <mergeCell ref="AK90:AL90"/>
    <mergeCell ref="AK91:AL91"/>
    <mergeCell ref="G66:H66"/>
    <mergeCell ref="G67:H67"/>
    <mergeCell ref="A58:E58"/>
    <mergeCell ref="G58:H58"/>
    <mergeCell ref="G59:H59"/>
    <mergeCell ref="G60:H60"/>
    <mergeCell ref="G61:H61"/>
    <mergeCell ref="A62:E62"/>
    <mergeCell ref="G62:H62"/>
    <mergeCell ref="A64:E64"/>
    <mergeCell ref="A65:E65"/>
    <mergeCell ref="A66:E66"/>
    <mergeCell ref="A67:E67"/>
    <mergeCell ref="A73:B73"/>
    <mergeCell ref="A79:B79"/>
    <mergeCell ref="A80:B80"/>
    <mergeCell ref="A81:B81"/>
    <mergeCell ref="G68:H68"/>
    <mergeCell ref="A69:E69"/>
    <mergeCell ref="G69:H69"/>
    <mergeCell ref="A40:B40"/>
    <mergeCell ref="G40:H40"/>
    <mergeCell ref="G41:H41"/>
    <mergeCell ref="H50:I50"/>
    <mergeCell ref="A52:G52"/>
    <mergeCell ref="H52:I52"/>
    <mergeCell ref="A37:B37"/>
    <mergeCell ref="G37:H37"/>
    <mergeCell ref="A38:B38"/>
    <mergeCell ref="G38:H38"/>
    <mergeCell ref="A39:B39"/>
    <mergeCell ref="G39:H39"/>
    <mergeCell ref="A56:B56"/>
    <mergeCell ref="A63:E63"/>
    <mergeCell ref="G63:H63"/>
    <mergeCell ref="G64:H64"/>
    <mergeCell ref="G65:H65"/>
    <mergeCell ref="A29:B29"/>
    <mergeCell ref="G29:H29"/>
    <mergeCell ref="A30:B30"/>
    <mergeCell ref="G30:H30"/>
    <mergeCell ref="A25:B25"/>
    <mergeCell ref="G25:H25"/>
    <mergeCell ref="A26:B26"/>
    <mergeCell ref="G26:H26"/>
    <mergeCell ref="A27:B27"/>
    <mergeCell ref="G27:H27"/>
    <mergeCell ref="A34:B34"/>
    <mergeCell ref="G34:H34"/>
    <mergeCell ref="A35:B35"/>
    <mergeCell ref="G35:H35"/>
    <mergeCell ref="A36:B36"/>
    <mergeCell ref="G36:H36"/>
    <mergeCell ref="A31:B31"/>
    <mergeCell ref="G31:H31"/>
    <mergeCell ref="A32:B32"/>
    <mergeCell ref="G32:H32"/>
    <mergeCell ref="A33:B33"/>
    <mergeCell ref="G33:H33"/>
    <mergeCell ref="Q12:R12"/>
    <mergeCell ref="AC12:AD12"/>
    <mergeCell ref="AE12:AF12"/>
    <mergeCell ref="A22:B22"/>
    <mergeCell ref="G22:H22"/>
    <mergeCell ref="A23:B23"/>
    <mergeCell ref="G23:H23"/>
    <mergeCell ref="A24:B24"/>
    <mergeCell ref="G24:H24"/>
    <mergeCell ref="A19:B19"/>
    <mergeCell ref="G19:H19"/>
    <mergeCell ref="A20:B20"/>
    <mergeCell ref="G20:H20"/>
    <mergeCell ref="A21:B21"/>
    <mergeCell ref="G21:H21"/>
    <mergeCell ref="S12:T12"/>
    <mergeCell ref="A28:B28"/>
    <mergeCell ref="G28:H28"/>
    <mergeCell ref="K57:L57"/>
    <mergeCell ref="M57:N57"/>
    <mergeCell ref="O57:P57"/>
    <mergeCell ref="Q57:R57"/>
    <mergeCell ref="AC57:AD57"/>
    <mergeCell ref="AE57:AF57"/>
    <mergeCell ref="AG57:AH57"/>
    <mergeCell ref="AS57:AT57"/>
    <mergeCell ref="AC89:AT89"/>
    <mergeCell ref="AG72:AH72"/>
    <mergeCell ref="AS72:AT72"/>
    <mergeCell ref="S57:T57"/>
    <mergeCell ref="S72:T72"/>
    <mergeCell ref="A5:B5"/>
    <mergeCell ref="AC11:AT11"/>
    <mergeCell ref="AC56:AT56"/>
    <mergeCell ref="A15:C15"/>
    <mergeCell ref="A16:C16"/>
    <mergeCell ref="G16:H16"/>
    <mergeCell ref="A17:C17"/>
    <mergeCell ref="G17:H17"/>
    <mergeCell ref="A18:B18"/>
    <mergeCell ref="G18:H18"/>
    <mergeCell ref="AG12:AH12"/>
    <mergeCell ref="AS12:AT12"/>
    <mergeCell ref="A13:C13"/>
    <mergeCell ref="G13:H13"/>
    <mergeCell ref="A14:C14"/>
    <mergeCell ref="G14:H14"/>
    <mergeCell ref="K12:L12"/>
    <mergeCell ref="M12:N12"/>
    <mergeCell ref="O12:P12"/>
    <mergeCell ref="M110:N110"/>
    <mergeCell ref="O110:P110"/>
    <mergeCell ref="Q110:R110"/>
    <mergeCell ref="AC110:AD110"/>
    <mergeCell ref="AE110:AF110"/>
    <mergeCell ref="AG110:AH110"/>
    <mergeCell ref="AS110:AT110"/>
    <mergeCell ref="AG104:AH104"/>
    <mergeCell ref="AS104:AT104"/>
    <mergeCell ref="K106:L106"/>
    <mergeCell ref="K107:L107"/>
    <mergeCell ref="K108:L108"/>
    <mergeCell ref="M106:N106"/>
    <mergeCell ref="O106:P106"/>
    <mergeCell ref="Q106:R106"/>
    <mergeCell ref="AC106:AD106"/>
    <mergeCell ref="AE106:AF106"/>
    <mergeCell ref="AG106:AH106"/>
    <mergeCell ref="AS106:AT106"/>
    <mergeCell ref="M107:N107"/>
    <mergeCell ref="O107:P107"/>
    <mergeCell ref="Q107:R107"/>
    <mergeCell ref="AC107:AD107"/>
    <mergeCell ref="AE107:AF107"/>
    <mergeCell ref="AG107:AH107"/>
    <mergeCell ref="AS107:AT107"/>
    <mergeCell ref="M108:N108"/>
    <mergeCell ref="O108:P108"/>
    <mergeCell ref="Q108:R108"/>
    <mergeCell ref="AI110:AJ110"/>
    <mergeCell ref="AK110:AL110"/>
    <mergeCell ref="U107:V107"/>
    <mergeCell ref="M112:N112"/>
    <mergeCell ref="AE112:AF112"/>
    <mergeCell ref="K113:L113"/>
    <mergeCell ref="K114:L114"/>
    <mergeCell ref="K115:L115"/>
    <mergeCell ref="K116:L116"/>
    <mergeCell ref="K117:L117"/>
    <mergeCell ref="K118:L118"/>
    <mergeCell ref="S114:T114"/>
    <mergeCell ref="S115:T115"/>
    <mergeCell ref="S116:T116"/>
    <mergeCell ref="S117:T117"/>
    <mergeCell ref="S118:T118"/>
    <mergeCell ref="U118:V118"/>
    <mergeCell ref="W118:X118"/>
    <mergeCell ref="Y118:Z118"/>
    <mergeCell ref="AA112:AB112"/>
    <mergeCell ref="AA113:AB113"/>
    <mergeCell ref="AA115:AB115"/>
    <mergeCell ref="AA117:AB117"/>
    <mergeCell ref="AA118:AB118"/>
    <mergeCell ref="K146:L146"/>
    <mergeCell ref="K147:L147"/>
    <mergeCell ref="K148:L148"/>
    <mergeCell ref="K149:L149"/>
    <mergeCell ref="K129:L129"/>
    <mergeCell ref="K130:L130"/>
    <mergeCell ref="K131:L131"/>
    <mergeCell ref="K133:L133"/>
    <mergeCell ref="K134:L134"/>
    <mergeCell ref="K135:L135"/>
    <mergeCell ref="K136:L136"/>
    <mergeCell ref="K137:L137"/>
    <mergeCell ref="K138:L13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44:L144"/>
    <mergeCell ref="K145:L145"/>
    <mergeCell ref="M141:N141"/>
    <mergeCell ref="M142:N142"/>
    <mergeCell ref="M144:N144"/>
    <mergeCell ref="M145:N145"/>
    <mergeCell ref="M146:N146"/>
    <mergeCell ref="K156:L156"/>
    <mergeCell ref="K157:L157"/>
    <mergeCell ref="K153:L153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9:N129"/>
    <mergeCell ref="M130:N130"/>
    <mergeCell ref="M131:N131"/>
    <mergeCell ref="M133:N133"/>
    <mergeCell ref="M134:N134"/>
    <mergeCell ref="M135:N135"/>
    <mergeCell ref="K139:L139"/>
    <mergeCell ref="K141:L141"/>
    <mergeCell ref="K142:L142"/>
    <mergeCell ref="O141:P141"/>
    <mergeCell ref="O142:P142"/>
    <mergeCell ref="O144:P144"/>
    <mergeCell ref="O145:P145"/>
    <mergeCell ref="M147:N147"/>
    <mergeCell ref="M148:N148"/>
    <mergeCell ref="M149:N149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9:P129"/>
    <mergeCell ref="O130:P130"/>
    <mergeCell ref="O131:P131"/>
    <mergeCell ref="O133:P133"/>
    <mergeCell ref="O134:P134"/>
    <mergeCell ref="M136:N136"/>
    <mergeCell ref="M137:N137"/>
    <mergeCell ref="M138:N138"/>
    <mergeCell ref="M139:N139"/>
    <mergeCell ref="Q141:R141"/>
    <mergeCell ref="Q142:R142"/>
    <mergeCell ref="Q144:R144"/>
    <mergeCell ref="O146:P146"/>
    <mergeCell ref="O147:P147"/>
    <mergeCell ref="O148:P148"/>
    <mergeCell ref="O149:P149"/>
    <mergeCell ref="Q112:R112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9:R129"/>
    <mergeCell ref="Q130:R130"/>
    <mergeCell ref="Q131:R131"/>
    <mergeCell ref="Q133:R133"/>
    <mergeCell ref="O135:P135"/>
    <mergeCell ref="O136:P136"/>
    <mergeCell ref="O137:P137"/>
    <mergeCell ref="O138:P138"/>
    <mergeCell ref="O139:P139"/>
    <mergeCell ref="AC141:AD141"/>
    <mergeCell ref="AC142:AD142"/>
    <mergeCell ref="Q145:R145"/>
    <mergeCell ref="Q146:R146"/>
    <mergeCell ref="Q147:R147"/>
    <mergeCell ref="Q148:R148"/>
    <mergeCell ref="Q149:R149"/>
    <mergeCell ref="AC112:AD112"/>
    <mergeCell ref="AC113:AD113"/>
    <mergeCell ref="AC114:AD114"/>
    <mergeCell ref="AC115:AD115"/>
    <mergeCell ref="AC116:AD116"/>
    <mergeCell ref="AC117:AD117"/>
    <mergeCell ref="AC118:AD118"/>
    <mergeCell ref="AC119:AD119"/>
    <mergeCell ref="AC120:AD120"/>
    <mergeCell ref="AC121:AD121"/>
    <mergeCell ref="AC122:AD122"/>
    <mergeCell ref="AC123:AD123"/>
    <mergeCell ref="AC124:AD124"/>
    <mergeCell ref="AC125:AD125"/>
    <mergeCell ref="AC126:AD126"/>
    <mergeCell ref="AC127:AD127"/>
    <mergeCell ref="AC129:AD129"/>
    <mergeCell ref="AC130:AD130"/>
    <mergeCell ref="AC131:AD131"/>
    <mergeCell ref="Q134:R134"/>
    <mergeCell ref="Q135:R135"/>
    <mergeCell ref="Q136:R136"/>
    <mergeCell ref="Q137:R137"/>
    <mergeCell ref="Q138:R138"/>
    <mergeCell ref="Q139:R139"/>
    <mergeCell ref="AE142:AF142"/>
    <mergeCell ref="AC144:AD144"/>
    <mergeCell ref="AC145:AD145"/>
    <mergeCell ref="AC146:AD146"/>
    <mergeCell ref="AC147:AD147"/>
    <mergeCell ref="AC148:AD148"/>
    <mergeCell ref="AC149:AD149"/>
    <mergeCell ref="AE113:AF113"/>
    <mergeCell ref="AE114:AF114"/>
    <mergeCell ref="AE115:AF115"/>
    <mergeCell ref="AE116:AF116"/>
    <mergeCell ref="AE117:AF117"/>
    <mergeCell ref="AE118:AF118"/>
    <mergeCell ref="AE119:AF119"/>
    <mergeCell ref="AE120:AF120"/>
    <mergeCell ref="AE121:AF121"/>
    <mergeCell ref="AE122:AF122"/>
    <mergeCell ref="AE123:AF123"/>
    <mergeCell ref="AE124:AF124"/>
    <mergeCell ref="AE125:AF125"/>
    <mergeCell ref="AE126:AF126"/>
    <mergeCell ref="AE127:AF127"/>
    <mergeCell ref="AE129:AF129"/>
    <mergeCell ref="AE130:AF130"/>
    <mergeCell ref="AE131:AF131"/>
    <mergeCell ref="AC133:AD133"/>
    <mergeCell ref="AC134:AD134"/>
    <mergeCell ref="AC135:AD135"/>
    <mergeCell ref="AC136:AD136"/>
    <mergeCell ref="AC137:AD137"/>
    <mergeCell ref="AC138:AD138"/>
    <mergeCell ref="AC139:AD139"/>
    <mergeCell ref="AE144:AF144"/>
    <mergeCell ref="AE145:AF145"/>
    <mergeCell ref="AE146:AF146"/>
    <mergeCell ref="AE147:AF147"/>
    <mergeCell ref="AE148:AF148"/>
    <mergeCell ref="AE149:AF149"/>
    <mergeCell ref="AG112:AH112"/>
    <mergeCell ref="AG113:AH113"/>
    <mergeCell ref="AG114:AH114"/>
    <mergeCell ref="AG115:AH115"/>
    <mergeCell ref="AG116:AH116"/>
    <mergeCell ref="AG117:AH117"/>
    <mergeCell ref="AG118:AH118"/>
    <mergeCell ref="AG119:AH119"/>
    <mergeCell ref="AG120:AH120"/>
    <mergeCell ref="AG121:AH121"/>
    <mergeCell ref="AG122:AH122"/>
    <mergeCell ref="AG123:AH123"/>
    <mergeCell ref="AG124:AH124"/>
    <mergeCell ref="AG125:AH125"/>
    <mergeCell ref="AG126:AH126"/>
    <mergeCell ref="AG127:AH127"/>
    <mergeCell ref="AG129:AH129"/>
    <mergeCell ref="AG130:AH130"/>
    <mergeCell ref="AE133:AF133"/>
    <mergeCell ref="AE134:AF134"/>
    <mergeCell ref="AE135:AF135"/>
    <mergeCell ref="AE136:AF136"/>
    <mergeCell ref="AE137:AF137"/>
    <mergeCell ref="AE138:AF138"/>
    <mergeCell ref="AE139:AF139"/>
    <mergeCell ref="AE141:AF141"/>
    <mergeCell ref="AS112:AT112"/>
    <mergeCell ref="AS113:AT113"/>
    <mergeCell ref="AS114:AT114"/>
    <mergeCell ref="AS115:AT115"/>
    <mergeCell ref="AS116:AT116"/>
    <mergeCell ref="AS117:AT117"/>
    <mergeCell ref="AS118:AT118"/>
    <mergeCell ref="AS119:AT119"/>
    <mergeCell ref="AS120:AT120"/>
    <mergeCell ref="AS121:AT121"/>
    <mergeCell ref="AS122:AT122"/>
    <mergeCell ref="AS123:AT123"/>
    <mergeCell ref="AS124:AT124"/>
    <mergeCell ref="AS125:AT125"/>
    <mergeCell ref="AS126:AT126"/>
    <mergeCell ref="AS127:AT127"/>
    <mergeCell ref="AS129:AT129"/>
    <mergeCell ref="M151:N151"/>
    <mergeCell ref="O151:P151"/>
    <mergeCell ref="Q151:R151"/>
    <mergeCell ref="AC151:AD151"/>
    <mergeCell ref="AE151:AF151"/>
    <mergeCell ref="AG151:AH151"/>
    <mergeCell ref="AS151:AT151"/>
    <mergeCell ref="AS130:AT130"/>
    <mergeCell ref="AS131:AT131"/>
    <mergeCell ref="AS133:AT133"/>
    <mergeCell ref="AS134:AT134"/>
    <mergeCell ref="AS135:AT135"/>
    <mergeCell ref="AS136:AT136"/>
    <mergeCell ref="AS137:AT137"/>
    <mergeCell ref="AS138:AT138"/>
    <mergeCell ref="AS139:AT139"/>
    <mergeCell ref="AG142:AH142"/>
    <mergeCell ref="AG144:AH144"/>
    <mergeCell ref="AG145:AH145"/>
    <mergeCell ref="AG146:AH146"/>
    <mergeCell ref="AG147:AH147"/>
    <mergeCell ref="AG148:AH148"/>
    <mergeCell ref="AG149:AH149"/>
    <mergeCell ref="AG131:AH131"/>
    <mergeCell ref="AG133:AH133"/>
    <mergeCell ref="AG134:AH134"/>
    <mergeCell ref="AG135:AH135"/>
    <mergeCell ref="AG136:AH136"/>
    <mergeCell ref="AG137:AH137"/>
    <mergeCell ref="AG138:AH138"/>
    <mergeCell ref="AG139:AH139"/>
    <mergeCell ref="AG141:AH141"/>
    <mergeCell ref="M153:N153"/>
    <mergeCell ref="O153:P153"/>
    <mergeCell ref="Q153:R153"/>
    <mergeCell ref="AC153:AD153"/>
    <mergeCell ref="AE153:AF153"/>
    <mergeCell ref="AG153:AH153"/>
    <mergeCell ref="AS153:AT153"/>
    <mergeCell ref="K154:L154"/>
    <mergeCell ref="M154:N154"/>
    <mergeCell ref="O154:P154"/>
    <mergeCell ref="Q154:R154"/>
    <mergeCell ref="AC154:AD154"/>
    <mergeCell ref="AE154:AF154"/>
    <mergeCell ref="AG154:AH154"/>
    <mergeCell ref="AS154:AT154"/>
    <mergeCell ref="AS141:AT141"/>
    <mergeCell ref="AS142:AT142"/>
    <mergeCell ref="AS144:AT144"/>
    <mergeCell ref="AS145:AT145"/>
    <mergeCell ref="AS146:AT146"/>
    <mergeCell ref="AS147:AT147"/>
    <mergeCell ref="AS148:AT148"/>
    <mergeCell ref="AS149:AT149"/>
    <mergeCell ref="K152:L152"/>
    <mergeCell ref="M152:N152"/>
    <mergeCell ref="O152:P152"/>
    <mergeCell ref="Q152:R152"/>
    <mergeCell ref="AC152:AD152"/>
    <mergeCell ref="AE152:AF152"/>
    <mergeCell ref="AG152:AH152"/>
    <mergeCell ref="AS152:AT152"/>
    <mergeCell ref="K151:L151"/>
    <mergeCell ref="AE155:AF155"/>
    <mergeCell ref="AE156:AF156"/>
    <mergeCell ref="AE157:AF157"/>
    <mergeCell ref="AE158:AF158"/>
    <mergeCell ref="AG155:AH155"/>
    <mergeCell ref="AG156:AH156"/>
    <mergeCell ref="AG157:AH157"/>
    <mergeCell ref="AG158:AH158"/>
    <mergeCell ref="AS155:AT155"/>
    <mergeCell ref="AS156:AT156"/>
    <mergeCell ref="AS157:AT157"/>
    <mergeCell ref="AS158:AT158"/>
    <mergeCell ref="O158:P158"/>
    <mergeCell ref="Q155:R155"/>
    <mergeCell ref="Q156:R156"/>
    <mergeCell ref="Q157:R157"/>
    <mergeCell ref="Q158:R158"/>
    <mergeCell ref="AC155:AD155"/>
    <mergeCell ref="AC156:AD156"/>
    <mergeCell ref="AC157:AD157"/>
    <mergeCell ref="AC158:AD158"/>
    <mergeCell ref="AI156:AJ156"/>
    <mergeCell ref="AI157:AJ157"/>
    <mergeCell ref="AI158:AJ158"/>
    <mergeCell ref="AK156:AL156"/>
    <mergeCell ref="AK157:AL157"/>
    <mergeCell ref="AK158:AL158"/>
    <mergeCell ref="AM155:AN155"/>
    <mergeCell ref="AM156:AN156"/>
    <mergeCell ref="AM157:AN157"/>
    <mergeCell ref="AM158:AN158"/>
    <mergeCell ref="AO156:AP156"/>
    <mergeCell ref="O163:P163"/>
    <mergeCell ref="O164:P164"/>
    <mergeCell ref="O165:P165"/>
    <mergeCell ref="O166:P166"/>
    <mergeCell ref="O167:P167"/>
    <mergeCell ref="O169:P169"/>
    <mergeCell ref="Q163:R163"/>
    <mergeCell ref="Q164:R164"/>
    <mergeCell ref="Q165:R165"/>
    <mergeCell ref="Q166:R166"/>
    <mergeCell ref="Q167:R167"/>
    <mergeCell ref="Q169:R169"/>
    <mergeCell ref="O168:P168"/>
    <mergeCell ref="Q168:R168"/>
    <mergeCell ref="K163:L163"/>
    <mergeCell ref="K164:L164"/>
    <mergeCell ref="K165:L165"/>
    <mergeCell ref="K166:L166"/>
    <mergeCell ref="K167:L167"/>
    <mergeCell ref="K169:L169"/>
    <mergeCell ref="M163:N163"/>
    <mergeCell ref="M164:N164"/>
    <mergeCell ref="M165:N165"/>
    <mergeCell ref="M166:N166"/>
    <mergeCell ref="M167:N167"/>
    <mergeCell ref="M169:N169"/>
    <mergeCell ref="K168:L168"/>
    <mergeCell ref="M168:N168"/>
    <mergeCell ref="AG163:AH163"/>
    <mergeCell ref="AG164:AH164"/>
    <mergeCell ref="AG165:AH165"/>
    <mergeCell ref="AG166:AH166"/>
    <mergeCell ref="AG167:AH167"/>
    <mergeCell ref="AG169:AH169"/>
    <mergeCell ref="AS163:AT163"/>
    <mergeCell ref="AS164:AT164"/>
    <mergeCell ref="AS165:AT165"/>
    <mergeCell ref="AS166:AT166"/>
    <mergeCell ref="AS167:AT167"/>
    <mergeCell ref="AS169:AT169"/>
    <mergeCell ref="AG168:AH168"/>
    <mergeCell ref="AS168:AT168"/>
    <mergeCell ref="AC163:AD163"/>
    <mergeCell ref="AC164:AD164"/>
    <mergeCell ref="AC165:AD165"/>
    <mergeCell ref="AC166:AD166"/>
    <mergeCell ref="AC167:AD167"/>
    <mergeCell ref="AC169:AD169"/>
    <mergeCell ref="AE163:AF163"/>
    <mergeCell ref="AE164:AF164"/>
    <mergeCell ref="AE165:AF165"/>
    <mergeCell ref="AE166:AF166"/>
    <mergeCell ref="AE167:AF167"/>
    <mergeCell ref="AE169:AF169"/>
    <mergeCell ref="AC168:AD168"/>
    <mergeCell ref="AE168:AF168"/>
    <mergeCell ref="AQ164:AR164"/>
    <mergeCell ref="AQ165:AR165"/>
    <mergeCell ref="AQ166:AR166"/>
    <mergeCell ref="AQ167:AR167"/>
    <mergeCell ref="AE175:AF175"/>
    <mergeCell ref="AG175:AH175"/>
    <mergeCell ref="AS175:AT175"/>
    <mergeCell ref="K176:L176"/>
    <mergeCell ref="M176:N176"/>
    <mergeCell ref="O176:P176"/>
    <mergeCell ref="Q176:R176"/>
    <mergeCell ref="AC176:AD176"/>
    <mergeCell ref="AE176:AF176"/>
    <mergeCell ref="AG176:AH176"/>
    <mergeCell ref="AS176:AT176"/>
    <mergeCell ref="S175:T175"/>
    <mergeCell ref="S176:T176"/>
    <mergeCell ref="U175:V175"/>
    <mergeCell ref="U176:V176"/>
    <mergeCell ref="W175:X175"/>
    <mergeCell ref="W176:X176"/>
    <mergeCell ref="Y175:Z175"/>
    <mergeCell ref="Y176:Z176"/>
    <mergeCell ref="AM175:AN175"/>
    <mergeCell ref="AM176:AN176"/>
    <mergeCell ref="K177:L177"/>
    <mergeCell ref="M177:N177"/>
    <mergeCell ref="O177:P177"/>
    <mergeCell ref="O187:P187"/>
    <mergeCell ref="Q177:R177"/>
    <mergeCell ref="AC177:AD177"/>
    <mergeCell ref="AE177:AF177"/>
    <mergeCell ref="AG177:AH177"/>
    <mergeCell ref="AS177:AT177"/>
    <mergeCell ref="K179:L179"/>
    <mergeCell ref="M179:N179"/>
    <mergeCell ref="O179:P179"/>
    <mergeCell ref="AC179:AD179"/>
    <mergeCell ref="AG179:AH179"/>
    <mergeCell ref="S177:T177"/>
    <mergeCell ref="S179:T179"/>
    <mergeCell ref="U177:V177"/>
    <mergeCell ref="U179:V179"/>
    <mergeCell ref="W177:X177"/>
    <mergeCell ref="W179:X179"/>
    <mergeCell ref="Y177:Z177"/>
    <mergeCell ref="Y179:Z179"/>
    <mergeCell ref="AQ182:AR182"/>
    <mergeCell ref="AQ183:AR183"/>
    <mergeCell ref="AQ184:AR184"/>
    <mergeCell ref="AQ186:AR186"/>
    <mergeCell ref="AQ187:AR187"/>
    <mergeCell ref="S182:T182"/>
    <mergeCell ref="S183:T183"/>
    <mergeCell ref="S184:T184"/>
    <mergeCell ref="S186:T186"/>
    <mergeCell ref="S187:T187"/>
    <mergeCell ref="K188:L188"/>
    <mergeCell ref="K189:L189"/>
    <mergeCell ref="K190:L190"/>
    <mergeCell ref="K192:L192"/>
    <mergeCell ref="K194:L194"/>
    <mergeCell ref="K195:L195"/>
    <mergeCell ref="M188:N188"/>
    <mergeCell ref="M189:N189"/>
    <mergeCell ref="M190:N190"/>
    <mergeCell ref="M192:N192"/>
    <mergeCell ref="M194:N194"/>
    <mergeCell ref="M195:N195"/>
    <mergeCell ref="M180:N180"/>
    <mergeCell ref="M181:N181"/>
    <mergeCell ref="M182:N182"/>
    <mergeCell ref="M183:N183"/>
    <mergeCell ref="M184:N184"/>
    <mergeCell ref="M186:N186"/>
    <mergeCell ref="M187:N187"/>
    <mergeCell ref="K180:L180"/>
    <mergeCell ref="K181:L181"/>
    <mergeCell ref="K182:L182"/>
    <mergeCell ref="K183:L183"/>
    <mergeCell ref="K184:L184"/>
    <mergeCell ref="K186:L186"/>
    <mergeCell ref="K187:L187"/>
    <mergeCell ref="O190:P190"/>
    <mergeCell ref="O192:P192"/>
    <mergeCell ref="O194:P194"/>
    <mergeCell ref="O195:P195"/>
    <mergeCell ref="Q179:R179"/>
    <mergeCell ref="Q180:R180"/>
    <mergeCell ref="Q181:R181"/>
    <mergeCell ref="Q182:R182"/>
    <mergeCell ref="Q183:R183"/>
    <mergeCell ref="Q184:R184"/>
    <mergeCell ref="Q186:R186"/>
    <mergeCell ref="Q187:R187"/>
    <mergeCell ref="Q188:R188"/>
    <mergeCell ref="Q189:R189"/>
    <mergeCell ref="Q190:R190"/>
    <mergeCell ref="Q192:R192"/>
    <mergeCell ref="Q194:R194"/>
    <mergeCell ref="Q195:R195"/>
    <mergeCell ref="O180:P180"/>
    <mergeCell ref="O181:P181"/>
    <mergeCell ref="O182:P182"/>
    <mergeCell ref="O183:P183"/>
    <mergeCell ref="O184:P184"/>
    <mergeCell ref="O186:P186"/>
    <mergeCell ref="O188:P188"/>
    <mergeCell ref="O189:P189"/>
    <mergeCell ref="AC190:AD190"/>
    <mergeCell ref="AC192:AD192"/>
    <mergeCell ref="AC194:AD194"/>
    <mergeCell ref="AC195:AD195"/>
    <mergeCell ref="AE179:AF179"/>
    <mergeCell ref="AE180:AF180"/>
    <mergeCell ref="AE181:AF181"/>
    <mergeCell ref="AE182:AF182"/>
    <mergeCell ref="AE183:AF183"/>
    <mergeCell ref="AE184:AF184"/>
    <mergeCell ref="AE186:AF186"/>
    <mergeCell ref="AE187:AF187"/>
    <mergeCell ref="AE188:AF188"/>
    <mergeCell ref="AE189:AF189"/>
    <mergeCell ref="AE190:AF190"/>
    <mergeCell ref="AE192:AF192"/>
    <mergeCell ref="AE194:AF194"/>
    <mergeCell ref="AE195:AF195"/>
    <mergeCell ref="AC180:AD180"/>
    <mergeCell ref="AC181:AD181"/>
    <mergeCell ref="AC182:AD182"/>
    <mergeCell ref="AC183:AD183"/>
    <mergeCell ref="AC184:AD184"/>
    <mergeCell ref="AC186:AD186"/>
    <mergeCell ref="AC187:AD187"/>
    <mergeCell ref="AC188:AD188"/>
    <mergeCell ref="AC189:AD189"/>
    <mergeCell ref="AG190:AH190"/>
    <mergeCell ref="AG192:AH192"/>
    <mergeCell ref="AG194:AH194"/>
    <mergeCell ref="AG195:AH195"/>
    <mergeCell ref="AS179:AT179"/>
    <mergeCell ref="AS180:AT180"/>
    <mergeCell ref="AS181:AT181"/>
    <mergeCell ref="AS182:AT182"/>
    <mergeCell ref="AS183:AT183"/>
    <mergeCell ref="AS184:AT184"/>
    <mergeCell ref="AS186:AT186"/>
    <mergeCell ref="AS187:AT187"/>
    <mergeCell ref="AS188:AT188"/>
    <mergeCell ref="AS189:AT189"/>
    <mergeCell ref="AS190:AT190"/>
    <mergeCell ref="AS192:AT192"/>
    <mergeCell ref="AS194:AT194"/>
    <mergeCell ref="AS195:AT195"/>
    <mergeCell ref="AG180:AH180"/>
    <mergeCell ref="AG181:AH181"/>
    <mergeCell ref="AG182:AH182"/>
    <mergeCell ref="AG183:AH183"/>
    <mergeCell ref="AG184:AH184"/>
    <mergeCell ref="AG186:AH186"/>
    <mergeCell ref="AG187:AH187"/>
    <mergeCell ref="AG188:AH188"/>
    <mergeCell ref="AG189:AH189"/>
    <mergeCell ref="AI190:AJ190"/>
    <mergeCell ref="AI192:AJ192"/>
    <mergeCell ref="AI194:AJ194"/>
    <mergeCell ref="AI195:AJ195"/>
    <mergeCell ref="AK194:AL194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00:T100"/>
    <mergeCell ref="S104:T104"/>
    <mergeCell ref="S105:T105"/>
    <mergeCell ref="S106:T106"/>
    <mergeCell ref="S107:T107"/>
    <mergeCell ref="S108:T108"/>
    <mergeCell ref="S110:T110"/>
    <mergeCell ref="S112:T112"/>
    <mergeCell ref="S113:T113"/>
    <mergeCell ref="S139:T139"/>
    <mergeCell ref="S141:T141"/>
    <mergeCell ref="S142:T142"/>
    <mergeCell ref="S144:T144"/>
    <mergeCell ref="S145:T145"/>
    <mergeCell ref="S146:T146"/>
    <mergeCell ref="S147:T147"/>
    <mergeCell ref="S148:T148"/>
    <mergeCell ref="S149:T149"/>
    <mergeCell ref="S129:T129"/>
    <mergeCell ref="S130:T130"/>
    <mergeCell ref="S131:T131"/>
    <mergeCell ref="S133:T133"/>
    <mergeCell ref="S134:T134"/>
    <mergeCell ref="S135:T135"/>
    <mergeCell ref="S136:T136"/>
    <mergeCell ref="S137:T137"/>
    <mergeCell ref="S138:T138"/>
    <mergeCell ref="S188:T188"/>
    <mergeCell ref="S189:T189"/>
    <mergeCell ref="S163:T163"/>
    <mergeCell ref="S164:T164"/>
    <mergeCell ref="S165:T165"/>
    <mergeCell ref="S166:T166"/>
    <mergeCell ref="S167:T167"/>
    <mergeCell ref="S168:T168"/>
    <mergeCell ref="S169:T169"/>
    <mergeCell ref="S173:T173"/>
    <mergeCell ref="S174:T174"/>
    <mergeCell ref="S151:T151"/>
    <mergeCell ref="S152:T152"/>
    <mergeCell ref="S153:T153"/>
    <mergeCell ref="S154:T154"/>
    <mergeCell ref="S155:T155"/>
    <mergeCell ref="S156:T156"/>
    <mergeCell ref="S157:T157"/>
    <mergeCell ref="S158:T158"/>
    <mergeCell ref="S162:T162"/>
    <mergeCell ref="U110:V110"/>
    <mergeCell ref="U112:V112"/>
    <mergeCell ref="U113:V113"/>
    <mergeCell ref="U114:V114"/>
    <mergeCell ref="U115:V115"/>
    <mergeCell ref="U116:V116"/>
    <mergeCell ref="U117:V117"/>
    <mergeCell ref="S190:T190"/>
    <mergeCell ref="S192:T192"/>
    <mergeCell ref="S194:T194"/>
    <mergeCell ref="S195:T195"/>
    <mergeCell ref="U12:V12"/>
    <mergeCell ref="U57:V57"/>
    <mergeCell ref="U72:V72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4:V104"/>
    <mergeCell ref="U105:V105"/>
    <mergeCell ref="U106:V106"/>
    <mergeCell ref="S180:T180"/>
    <mergeCell ref="S181:T181"/>
    <mergeCell ref="U129:V129"/>
    <mergeCell ref="U130:V130"/>
    <mergeCell ref="U131:V131"/>
    <mergeCell ref="U133:V133"/>
    <mergeCell ref="U134:V134"/>
    <mergeCell ref="U135:V135"/>
    <mergeCell ref="U136:V136"/>
    <mergeCell ref="U137:V137"/>
    <mergeCell ref="U138:V13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65:V165"/>
    <mergeCell ref="U166:V166"/>
    <mergeCell ref="U167:V167"/>
    <mergeCell ref="U168:V168"/>
    <mergeCell ref="U169:V169"/>
    <mergeCell ref="U173:V173"/>
    <mergeCell ref="U174:V174"/>
    <mergeCell ref="U151:V151"/>
    <mergeCell ref="U152:V152"/>
    <mergeCell ref="U153:V153"/>
    <mergeCell ref="U154:V154"/>
    <mergeCell ref="U155:V155"/>
    <mergeCell ref="U156:V156"/>
    <mergeCell ref="U157:V157"/>
    <mergeCell ref="U158:V158"/>
    <mergeCell ref="U162:V162"/>
    <mergeCell ref="U139:V139"/>
    <mergeCell ref="U141:V141"/>
    <mergeCell ref="U142:V142"/>
    <mergeCell ref="U144:V144"/>
    <mergeCell ref="U145:V145"/>
    <mergeCell ref="U146:V146"/>
    <mergeCell ref="U147:V147"/>
    <mergeCell ref="U148:V148"/>
    <mergeCell ref="U149:V149"/>
    <mergeCell ref="U190:V190"/>
    <mergeCell ref="U192:V192"/>
    <mergeCell ref="U194:V194"/>
    <mergeCell ref="U195:V195"/>
    <mergeCell ref="W12:X12"/>
    <mergeCell ref="W57:X57"/>
    <mergeCell ref="W72:X72"/>
    <mergeCell ref="W90:X90"/>
    <mergeCell ref="W91:X91"/>
    <mergeCell ref="W92:X92"/>
    <mergeCell ref="W93:X93"/>
    <mergeCell ref="W94:X94"/>
    <mergeCell ref="W95:X95"/>
    <mergeCell ref="W96:X96"/>
    <mergeCell ref="W97:X97"/>
    <mergeCell ref="W98:X98"/>
    <mergeCell ref="W99:X99"/>
    <mergeCell ref="W100:X100"/>
    <mergeCell ref="W104:X104"/>
    <mergeCell ref="W105:X105"/>
    <mergeCell ref="W106:X106"/>
    <mergeCell ref="U180:V180"/>
    <mergeCell ref="U181:V181"/>
    <mergeCell ref="U182:V182"/>
    <mergeCell ref="U183:V183"/>
    <mergeCell ref="U184:V184"/>
    <mergeCell ref="U186:V186"/>
    <mergeCell ref="U187:V187"/>
    <mergeCell ref="U188:V188"/>
    <mergeCell ref="U189:V189"/>
    <mergeCell ref="U163:V163"/>
    <mergeCell ref="U164:V164"/>
    <mergeCell ref="W119:X119"/>
    <mergeCell ref="W120:X120"/>
    <mergeCell ref="W121:X121"/>
    <mergeCell ref="W122:X122"/>
    <mergeCell ref="W123:X123"/>
    <mergeCell ref="W124:X124"/>
    <mergeCell ref="W125:X125"/>
    <mergeCell ref="W126:X126"/>
    <mergeCell ref="W127:X127"/>
    <mergeCell ref="W107:X107"/>
    <mergeCell ref="W108:X108"/>
    <mergeCell ref="W110:X110"/>
    <mergeCell ref="W112:X112"/>
    <mergeCell ref="W113:X113"/>
    <mergeCell ref="W114:X114"/>
    <mergeCell ref="W115:X115"/>
    <mergeCell ref="W116:X116"/>
    <mergeCell ref="W117:X117"/>
    <mergeCell ref="W139:X139"/>
    <mergeCell ref="W141:X141"/>
    <mergeCell ref="W142:X142"/>
    <mergeCell ref="W144:X144"/>
    <mergeCell ref="W145:X145"/>
    <mergeCell ref="W146:X146"/>
    <mergeCell ref="W147:X147"/>
    <mergeCell ref="W148:X148"/>
    <mergeCell ref="W149:X149"/>
    <mergeCell ref="W129:X129"/>
    <mergeCell ref="W130:X130"/>
    <mergeCell ref="W131:X131"/>
    <mergeCell ref="W133:X133"/>
    <mergeCell ref="W134:X134"/>
    <mergeCell ref="W135:X135"/>
    <mergeCell ref="W136:X136"/>
    <mergeCell ref="W137:X137"/>
    <mergeCell ref="W138:X138"/>
    <mergeCell ref="W182:X182"/>
    <mergeCell ref="W183:X183"/>
    <mergeCell ref="W184:X184"/>
    <mergeCell ref="W186:X186"/>
    <mergeCell ref="W187:X187"/>
    <mergeCell ref="W188:X188"/>
    <mergeCell ref="W189:X189"/>
    <mergeCell ref="W163:X163"/>
    <mergeCell ref="W164:X164"/>
    <mergeCell ref="W165:X165"/>
    <mergeCell ref="W166:X166"/>
    <mergeCell ref="W167:X167"/>
    <mergeCell ref="W168:X168"/>
    <mergeCell ref="W169:X169"/>
    <mergeCell ref="W173:X173"/>
    <mergeCell ref="W174:X174"/>
    <mergeCell ref="W151:X151"/>
    <mergeCell ref="W152:X152"/>
    <mergeCell ref="W153:X153"/>
    <mergeCell ref="W154:X154"/>
    <mergeCell ref="W155:X155"/>
    <mergeCell ref="W156:X156"/>
    <mergeCell ref="W157:X157"/>
    <mergeCell ref="W158:X158"/>
    <mergeCell ref="W162:X162"/>
    <mergeCell ref="Y110:Z110"/>
    <mergeCell ref="Y112:Z112"/>
    <mergeCell ref="Y113:Z113"/>
    <mergeCell ref="Y114:Z114"/>
    <mergeCell ref="Y115:Z115"/>
    <mergeCell ref="Y116:Z116"/>
    <mergeCell ref="Y117:Z117"/>
    <mergeCell ref="W190:X190"/>
    <mergeCell ref="W192:X192"/>
    <mergeCell ref="W194:X194"/>
    <mergeCell ref="W195:X195"/>
    <mergeCell ref="Y12:Z12"/>
    <mergeCell ref="Y57:Z57"/>
    <mergeCell ref="Y72:Z72"/>
    <mergeCell ref="Y90:Z90"/>
    <mergeCell ref="Y91:Z91"/>
    <mergeCell ref="Y92:Z92"/>
    <mergeCell ref="Y93:Z93"/>
    <mergeCell ref="Y94:Z94"/>
    <mergeCell ref="Y95:Z95"/>
    <mergeCell ref="Y96:Z96"/>
    <mergeCell ref="Y97:Z97"/>
    <mergeCell ref="Y98:Z98"/>
    <mergeCell ref="Y99:Z99"/>
    <mergeCell ref="Y100:Z100"/>
    <mergeCell ref="Y104:Z104"/>
    <mergeCell ref="Y105:Z105"/>
    <mergeCell ref="Y106:Z106"/>
    <mergeCell ref="W180:X180"/>
    <mergeCell ref="W181:X181"/>
    <mergeCell ref="Y129:Z129"/>
    <mergeCell ref="Y130:Z130"/>
    <mergeCell ref="Y131:Z131"/>
    <mergeCell ref="Y133:Z133"/>
    <mergeCell ref="Y134:Z134"/>
    <mergeCell ref="Y135:Z135"/>
    <mergeCell ref="Y136:Z136"/>
    <mergeCell ref="Y137:Z137"/>
    <mergeCell ref="Y138:Z138"/>
    <mergeCell ref="Y119:Z119"/>
    <mergeCell ref="Y120:Z120"/>
    <mergeCell ref="Y121:Z121"/>
    <mergeCell ref="Y122:Z122"/>
    <mergeCell ref="Y123:Z123"/>
    <mergeCell ref="Y124:Z124"/>
    <mergeCell ref="Y125:Z125"/>
    <mergeCell ref="Y126:Z126"/>
    <mergeCell ref="Y127:Z127"/>
    <mergeCell ref="Y167:Z167"/>
    <mergeCell ref="Y168:Z168"/>
    <mergeCell ref="Y169:Z169"/>
    <mergeCell ref="Y173:Z173"/>
    <mergeCell ref="Y174:Z174"/>
    <mergeCell ref="Y151:Z151"/>
    <mergeCell ref="Y152:Z152"/>
    <mergeCell ref="Y153:Z153"/>
    <mergeCell ref="Y154:Z154"/>
    <mergeCell ref="Y155:Z155"/>
    <mergeCell ref="Y156:Z156"/>
    <mergeCell ref="Y157:Z157"/>
    <mergeCell ref="Y158:Z158"/>
    <mergeCell ref="Y162:Z162"/>
    <mergeCell ref="Y139:Z139"/>
    <mergeCell ref="Y141:Z141"/>
    <mergeCell ref="Y142:Z142"/>
    <mergeCell ref="Y144:Z144"/>
    <mergeCell ref="Y145:Z145"/>
    <mergeCell ref="Y146:Z146"/>
    <mergeCell ref="Y147:Z147"/>
    <mergeCell ref="Y148:Z148"/>
    <mergeCell ref="Y149:Z149"/>
    <mergeCell ref="AA122:AB122"/>
    <mergeCell ref="AA123:AB123"/>
    <mergeCell ref="AA124:AB124"/>
    <mergeCell ref="AA125:AB125"/>
    <mergeCell ref="AA126:AB126"/>
    <mergeCell ref="AA127:AB127"/>
    <mergeCell ref="Y190:Z190"/>
    <mergeCell ref="Y192:Z192"/>
    <mergeCell ref="Y194:Z194"/>
    <mergeCell ref="Y195:Z195"/>
    <mergeCell ref="AA95:AB95"/>
    <mergeCell ref="AA96:AB96"/>
    <mergeCell ref="AA97:AB97"/>
    <mergeCell ref="AA98:AB98"/>
    <mergeCell ref="AA99:AB99"/>
    <mergeCell ref="AA100:AB100"/>
    <mergeCell ref="AA104:AB104"/>
    <mergeCell ref="AA105:AB105"/>
    <mergeCell ref="AA110:AB110"/>
    <mergeCell ref="Y180:Z180"/>
    <mergeCell ref="Y181:Z181"/>
    <mergeCell ref="Y182:Z182"/>
    <mergeCell ref="Y183:Z183"/>
    <mergeCell ref="Y184:Z184"/>
    <mergeCell ref="Y186:Z186"/>
    <mergeCell ref="Y187:Z187"/>
    <mergeCell ref="Y188:Z188"/>
    <mergeCell ref="Y189:Z189"/>
    <mergeCell ref="Y163:Z163"/>
    <mergeCell ref="Y164:Z164"/>
    <mergeCell ref="Y165:Z165"/>
    <mergeCell ref="Y166:Z166"/>
    <mergeCell ref="AA184:AB184"/>
    <mergeCell ref="AA175:AB175"/>
    <mergeCell ref="AA176:AB176"/>
    <mergeCell ref="AA177:AB177"/>
    <mergeCell ref="AA183:AB183"/>
    <mergeCell ref="AA153:AB153"/>
    <mergeCell ref="AA154:AB154"/>
    <mergeCell ref="AA156:AB156"/>
    <mergeCell ref="AA157:AB157"/>
    <mergeCell ref="AA158:AB158"/>
    <mergeCell ref="AA155:AB155"/>
    <mergeCell ref="AA139:AB139"/>
    <mergeCell ref="AA141:AB141"/>
    <mergeCell ref="AA142:AB142"/>
    <mergeCell ref="AA144:AB144"/>
    <mergeCell ref="AA146:AB146"/>
    <mergeCell ref="AA147:AB147"/>
    <mergeCell ref="AA149:AB149"/>
    <mergeCell ref="AA145:AB145"/>
    <mergeCell ref="AA148:AB148"/>
    <mergeCell ref="AI12:AJ12"/>
    <mergeCell ref="AK12:AL12"/>
    <mergeCell ref="AM12:AN12"/>
    <mergeCell ref="AO12:AP12"/>
    <mergeCell ref="AQ12:AR12"/>
    <mergeCell ref="AI57:AJ57"/>
    <mergeCell ref="AK57:AL57"/>
    <mergeCell ref="AM57:AN57"/>
    <mergeCell ref="AO57:AP57"/>
    <mergeCell ref="AQ57:AR57"/>
    <mergeCell ref="AI72:AJ72"/>
    <mergeCell ref="AK72:AL72"/>
    <mergeCell ref="AM72:AN72"/>
    <mergeCell ref="AO72:AP72"/>
    <mergeCell ref="AQ72:AR72"/>
    <mergeCell ref="AA195:AB195"/>
    <mergeCell ref="AA12:AB12"/>
    <mergeCell ref="AA57:AB57"/>
    <mergeCell ref="AA72:AB72"/>
    <mergeCell ref="AA186:AB186"/>
    <mergeCell ref="AA187:AB187"/>
    <mergeCell ref="AA188:AB188"/>
    <mergeCell ref="AA189:AB189"/>
    <mergeCell ref="AA192:AB192"/>
    <mergeCell ref="AA194:AB194"/>
    <mergeCell ref="AA190:AB190"/>
    <mergeCell ref="AA173:AB173"/>
    <mergeCell ref="AA174:AB174"/>
    <mergeCell ref="AA179:AB179"/>
    <mergeCell ref="AA180:AB180"/>
    <mergeCell ref="AA181:AB181"/>
    <mergeCell ref="AA182:AB182"/>
    <mergeCell ref="AA90:AB90"/>
    <mergeCell ref="AA91:AB91"/>
    <mergeCell ref="AA92:AB92"/>
    <mergeCell ref="AA93:AB93"/>
    <mergeCell ref="AA94:AB94"/>
    <mergeCell ref="AA106:AB106"/>
    <mergeCell ref="AA107:AB107"/>
    <mergeCell ref="AA108:AB108"/>
    <mergeCell ref="AA114:AB114"/>
    <mergeCell ref="AA116:AB116"/>
    <mergeCell ref="AA162:AB162"/>
    <mergeCell ref="AA163:AB163"/>
    <mergeCell ref="AA167:AB167"/>
    <mergeCell ref="AA168:AB168"/>
    <mergeCell ref="AA169:AB169"/>
    <mergeCell ref="AA164:AB164"/>
    <mergeCell ref="AA165:AB165"/>
    <mergeCell ref="AA166:AB166"/>
    <mergeCell ref="AA151:AB151"/>
    <mergeCell ref="AA152:AB152"/>
    <mergeCell ref="AA129:AB129"/>
    <mergeCell ref="AA130:AB130"/>
    <mergeCell ref="AA131:AB131"/>
    <mergeCell ref="AA134:AB134"/>
    <mergeCell ref="AA135:AB135"/>
    <mergeCell ref="AA136:AB136"/>
    <mergeCell ref="AA138:AB138"/>
    <mergeCell ref="AA133:AB133"/>
    <mergeCell ref="AA137:AB137"/>
    <mergeCell ref="AA119:AB119"/>
    <mergeCell ref="AA120:AB120"/>
    <mergeCell ref="AA121:AB121"/>
  </mergeCells>
  <printOptions horizontalCentered="1"/>
  <pageMargins left="0" right="0" top="0.25" bottom="0.5" header="0" footer="0.25"/>
  <pageSetup scale="60" fitToHeight="0" orientation="portrait" r:id="rId1"/>
  <headerFooter alignWithMargins="0">
    <oddFooter>&amp;L&amp;Z&amp;F
- &amp;A&amp;RP &amp;P/&amp;N,  &amp;D,  &amp;T</oddFooter>
  </headerFooter>
  <rowBreaks count="5" manualBreakCount="5">
    <brk id="53" max="16383" man="1"/>
    <brk id="87" max="16383" man="1"/>
    <brk id="101" max="16383" man="1"/>
    <brk id="159" max="16383" man="1"/>
    <brk id="171" max="16383" man="1"/>
  </rowBreaks>
  <colBreaks count="18" manualBreakCount="18">
    <brk id="12" max="1048575" man="1"/>
    <brk id="14" max="1048575" man="1"/>
    <brk id="16" max="1048575" man="1"/>
    <brk id="18" max="1048575" man="1"/>
    <brk id="20" max="1048575" man="1"/>
    <brk id="22" max="1048575" man="1"/>
    <brk id="24" max="1048575" man="1"/>
    <brk id="26" max="1048575" man="1"/>
    <brk id="28" max="1048575" man="1"/>
    <brk id="30" max="1048575" man="1"/>
    <brk id="32" max="1048575" man="1"/>
    <brk id="34" max="1048575" man="1"/>
    <brk id="36" max="1048575" man="1"/>
    <brk id="38" max="1048575" man="1"/>
    <brk id="40" max="1048575" man="1"/>
    <brk id="42" max="1048575" man="1"/>
    <brk id="44" max="1048575" man="1"/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Positions!$E$5:$E$71</xm:f>
          </x14:formula1>
          <xm:sqref>A19:B40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C1" workbookViewId="0">
      <selection activeCell="E18" sqref="E18"/>
    </sheetView>
  </sheetViews>
  <sheetFormatPr defaultColWidth="8.88671875" defaultRowHeight="14.4" x14ac:dyDescent="0.3"/>
  <cols>
    <col min="1" max="1" width="8.88671875" style="680" hidden="1" customWidth="1"/>
    <col min="2" max="2" width="13.33203125" style="680" hidden="1" customWidth="1"/>
    <col min="3" max="3" width="4.109375" style="680" customWidth="1"/>
    <col min="4" max="4" width="2.44140625" style="680" customWidth="1"/>
    <col min="5" max="5" width="36.33203125" style="680" customWidth="1"/>
    <col min="6" max="16384" width="8.88671875" style="680"/>
  </cols>
  <sheetData>
    <row r="1" spans="1:5" ht="18" customHeight="1" x14ac:dyDescent="0.3">
      <c r="C1" s="931" t="s">
        <v>248</v>
      </c>
      <c r="D1" s="931"/>
      <c r="E1" s="931"/>
    </row>
    <row r="2" spans="1:5" ht="18" customHeight="1" x14ac:dyDescent="0.3">
      <c r="C2" s="931" t="s">
        <v>249</v>
      </c>
      <c r="D2" s="931"/>
      <c r="E2" s="931"/>
    </row>
    <row r="3" spans="1:5" ht="18" customHeight="1" x14ac:dyDescent="0.3">
      <c r="C3" s="931" t="s">
        <v>250</v>
      </c>
      <c r="D3" s="931"/>
      <c r="E3" s="931"/>
    </row>
    <row r="4" spans="1:5" ht="18" customHeight="1" x14ac:dyDescent="0.3">
      <c r="C4" s="680" t="s">
        <v>251</v>
      </c>
      <c r="E4" s="680" t="s">
        <v>252</v>
      </c>
    </row>
    <row r="5" spans="1:5" x14ac:dyDescent="0.3">
      <c r="A5" s="680" t="s">
        <v>253</v>
      </c>
      <c r="B5" s="680">
        <v>1</v>
      </c>
      <c r="C5" s="681" t="s">
        <v>254</v>
      </c>
      <c r="D5" s="682"/>
      <c r="E5" s="684" t="s">
        <v>255</v>
      </c>
    </row>
    <row r="6" spans="1:5" x14ac:dyDescent="0.3">
      <c r="A6" s="680" t="s">
        <v>256</v>
      </c>
      <c r="B6" s="680">
        <v>18</v>
      </c>
      <c r="C6" s="681" t="s">
        <v>257</v>
      </c>
      <c r="D6" s="682"/>
      <c r="E6" s="684" t="s">
        <v>258</v>
      </c>
    </row>
    <row r="7" spans="1:5" x14ac:dyDescent="0.3">
      <c r="A7" s="680" t="s">
        <v>253</v>
      </c>
      <c r="B7" s="680" t="s">
        <v>259</v>
      </c>
      <c r="C7" s="681" t="s">
        <v>260</v>
      </c>
      <c r="D7" s="682"/>
      <c r="E7" s="684" t="s">
        <v>81</v>
      </c>
    </row>
    <row r="8" spans="1:5" x14ac:dyDescent="0.3">
      <c r="A8" s="680" t="s">
        <v>253</v>
      </c>
      <c r="B8" s="680" t="s">
        <v>261</v>
      </c>
      <c r="C8" s="681" t="s">
        <v>262</v>
      </c>
      <c r="D8" s="682"/>
      <c r="E8" s="684" t="s">
        <v>264</v>
      </c>
    </row>
    <row r="9" spans="1:5" x14ac:dyDescent="0.3">
      <c r="A9" s="680" t="s">
        <v>256</v>
      </c>
      <c r="B9" s="680">
        <v>15</v>
      </c>
      <c r="C9" s="681" t="s">
        <v>263</v>
      </c>
      <c r="D9" s="682"/>
      <c r="E9" s="684" t="s">
        <v>78</v>
      </c>
    </row>
    <row r="10" spans="1:5" x14ac:dyDescent="0.3">
      <c r="A10" s="680" t="s">
        <v>256</v>
      </c>
      <c r="B10" s="680">
        <v>14</v>
      </c>
      <c r="C10" s="681" t="s">
        <v>265</v>
      </c>
      <c r="D10" s="682"/>
      <c r="E10" s="684" t="s">
        <v>268</v>
      </c>
    </row>
    <row r="11" spans="1:5" x14ac:dyDescent="0.3">
      <c r="A11" s="680" t="s">
        <v>256</v>
      </c>
      <c r="B11" s="680">
        <v>12</v>
      </c>
      <c r="C11" s="681" t="s">
        <v>266</v>
      </c>
      <c r="D11" s="682"/>
      <c r="E11" s="684" t="s">
        <v>270</v>
      </c>
    </row>
    <row r="12" spans="1:5" x14ac:dyDescent="0.3">
      <c r="A12" s="680" t="s">
        <v>253</v>
      </c>
      <c r="B12" s="680">
        <v>1</v>
      </c>
      <c r="C12" s="681" t="s">
        <v>267</v>
      </c>
      <c r="D12" s="682"/>
      <c r="E12" s="684" t="s">
        <v>274</v>
      </c>
    </row>
    <row r="13" spans="1:5" x14ac:dyDescent="0.3">
      <c r="A13" s="680" t="s">
        <v>256</v>
      </c>
      <c r="B13" s="680">
        <v>18</v>
      </c>
      <c r="C13" s="681" t="s">
        <v>269</v>
      </c>
      <c r="D13" s="682"/>
      <c r="E13" s="684" t="s">
        <v>276</v>
      </c>
    </row>
    <row r="14" spans="1:5" x14ac:dyDescent="0.3">
      <c r="A14" s="680" t="s">
        <v>253</v>
      </c>
      <c r="B14" s="680">
        <v>1</v>
      </c>
      <c r="C14" s="681" t="s">
        <v>271</v>
      </c>
      <c r="D14" s="682"/>
      <c r="E14" s="684" t="s">
        <v>278</v>
      </c>
    </row>
    <row r="15" spans="1:5" x14ac:dyDescent="0.3">
      <c r="A15" s="680" t="s">
        <v>272</v>
      </c>
      <c r="B15" s="680">
        <v>22</v>
      </c>
      <c r="C15" s="681" t="s">
        <v>273</v>
      </c>
      <c r="D15" s="682"/>
      <c r="E15" s="684" t="s">
        <v>280</v>
      </c>
    </row>
    <row r="16" spans="1:5" x14ac:dyDescent="0.3">
      <c r="A16" s="680" t="s">
        <v>256</v>
      </c>
      <c r="B16" s="680">
        <v>15</v>
      </c>
      <c r="C16" s="681" t="s">
        <v>275</v>
      </c>
      <c r="D16" s="682"/>
      <c r="E16" s="684" t="s">
        <v>77</v>
      </c>
    </row>
    <row r="17" spans="1:5" x14ac:dyDescent="0.3">
      <c r="A17" s="680" t="s">
        <v>272</v>
      </c>
      <c r="B17" s="680">
        <v>22</v>
      </c>
      <c r="C17" s="681" t="s">
        <v>277</v>
      </c>
      <c r="D17" s="682"/>
      <c r="E17" s="684" t="s">
        <v>284</v>
      </c>
    </row>
    <row r="18" spans="1:5" x14ac:dyDescent="0.3">
      <c r="A18" s="680" t="s">
        <v>253</v>
      </c>
      <c r="B18" s="680" t="s">
        <v>261</v>
      </c>
      <c r="C18" s="681" t="s">
        <v>279</v>
      </c>
      <c r="D18" s="682"/>
      <c r="E18" s="684" t="s">
        <v>286</v>
      </c>
    </row>
    <row r="19" spans="1:5" x14ac:dyDescent="0.3">
      <c r="A19" s="680" t="s">
        <v>256</v>
      </c>
      <c r="B19" s="680">
        <v>12</v>
      </c>
      <c r="C19" s="681" t="s">
        <v>281</v>
      </c>
      <c r="D19" s="682"/>
      <c r="E19" s="684" t="s">
        <v>289</v>
      </c>
    </row>
    <row r="20" spans="1:5" x14ac:dyDescent="0.3">
      <c r="A20" s="680" t="s">
        <v>272</v>
      </c>
      <c r="B20" s="680">
        <v>21</v>
      </c>
      <c r="C20" s="681" t="s">
        <v>282</v>
      </c>
      <c r="D20" s="682"/>
      <c r="E20" s="684" t="s">
        <v>291</v>
      </c>
    </row>
    <row r="21" spans="1:5" x14ac:dyDescent="0.3">
      <c r="A21" s="680" t="s">
        <v>256</v>
      </c>
      <c r="B21" s="680">
        <v>18</v>
      </c>
      <c r="C21" s="681" t="s">
        <v>283</v>
      </c>
      <c r="D21" s="682"/>
      <c r="E21" s="684" t="s">
        <v>293</v>
      </c>
    </row>
    <row r="22" spans="1:5" x14ac:dyDescent="0.3">
      <c r="A22" s="680" t="s">
        <v>256</v>
      </c>
      <c r="B22" s="680">
        <v>15</v>
      </c>
      <c r="C22" s="681" t="s">
        <v>285</v>
      </c>
      <c r="D22" s="682"/>
      <c r="E22" s="684" t="s">
        <v>297</v>
      </c>
    </row>
    <row r="23" spans="1:5" x14ac:dyDescent="0.3">
      <c r="A23" s="680" t="s">
        <v>256</v>
      </c>
      <c r="B23" s="680">
        <v>18</v>
      </c>
      <c r="C23" s="681" t="s">
        <v>287</v>
      </c>
      <c r="D23" s="682"/>
      <c r="E23" s="684" t="s">
        <v>73</v>
      </c>
    </row>
    <row r="24" spans="1:5" x14ac:dyDescent="0.3">
      <c r="A24" s="680" t="s">
        <v>256</v>
      </c>
      <c r="B24" s="680">
        <v>15</v>
      </c>
      <c r="C24" s="681" t="s">
        <v>288</v>
      </c>
      <c r="D24" s="682"/>
      <c r="E24" s="684" t="s">
        <v>74</v>
      </c>
    </row>
    <row r="25" spans="1:5" x14ac:dyDescent="0.3">
      <c r="A25" s="680" t="s">
        <v>253</v>
      </c>
      <c r="B25" s="680">
        <v>1</v>
      </c>
      <c r="C25" s="681" t="s">
        <v>290</v>
      </c>
      <c r="D25" s="682"/>
      <c r="E25" s="684" t="s">
        <v>303</v>
      </c>
    </row>
    <row r="26" spans="1:5" x14ac:dyDescent="0.3">
      <c r="A26" s="680" t="s">
        <v>253</v>
      </c>
      <c r="B26" s="680">
        <v>4</v>
      </c>
      <c r="C26" s="681" t="s">
        <v>292</v>
      </c>
      <c r="D26" s="682"/>
      <c r="E26" s="684" t="s">
        <v>76</v>
      </c>
    </row>
    <row r="27" spans="1:5" x14ac:dyDescent="0.3">
      <c r="A27" s="680" t="s">
        <v>272</v>
      </c>
      <c r="B27" s="680">
        <v>22</v>
      </c>
      <c r="C27" s="681" t="s">
        <v>294</v>
      </c>
      <c r="D27" s="682"/>
      <c r="E27" s="684" t="s">
        <v>308</v>
      </c>
    </row>
    <row r="28" spans="1:5" x14ac:dyDescent="0.3">
      <c r="A28" s="680" t="s">
        <v>253</v>
      </c>
      <c r="B28" s="680">
        <v>1</v>
      </c>
      <c r="C28" s="681" t="s">
        <v>295</v>
      </c>
      <c r="D28" s="682"/>
      <c r="E28" s="684" t="s">
        <v>310</v>
      </c>
    </row>
    <row r="29" spans="1:5" x14ac:dyDescent="0.3">
      <c r="A29" s="680" t="s">
        <v>253</v>
      </c>
      <c r="B29" s="680">
        <v>1</v>
      </c>
      <c r="C29" s="681" t="s">
        <v>296</v>
      </c>
      <c r="D29" s="682"/>
      <c r="E29" s="684" t="s">
        <v>312</v>
      </c>
    </row>
    <row r="30" spans="1:5" x14ac:dyDescent="0.3">
      <c r="A30" s="680" t="s">
        <v>253</v>
      </c>
      <c r="B30" s="680">
        <v>2</v>
      </c>
      <c r="C30" s="681" t="s">
        <v>298</v>
      </c>
      <c r="D30" s="682"/>
      <c r="E30" s="684" t="s">
        <v>79</v>
      </c>
    </row>
    <row r="31" spans="1:5" x14ac:dyDescent="0.3">
      <c r="A31" s="680" t="s">
        <v>253</v>
      </c>
      <c r="B31" s="680">
        <v>1</v>
      </c>
      <c r="C31" s="681" t="s">
        <v>299</v>
      </c>
      <c r="D31" s="682"/>
      <c r="E31" s="684" t="s">
        <v>317</v>
      </c>
    </row>
    <row r="32" spans="1:5" x14ac:dyDescent="0.3">
      <c r="A32" s="680" t="s">
        <v>272</v>
      </c>
      <c r="B32" s="680">
        <v>22</v>
      </c>
      <c r="C32" s="681" t="s">
        <v>300</v>
      </c>
      <c r="D32" s="682"/>
      <c r="E32" s="684" t="s">
        <v>319</v>
      </c>
    </row>
    <row r="33" spans="1:5" x14ac:dyDescent="0.3">
      <c r="A33" s="680" t="s">
        <v>256</v>
      </c>
      <c r="B33" s="680">
        <v>18</v>
      </c>
      <c r="C33" s="681" t="s">
        <v>301</v>
      </c>
      <c r="D33" s="682"/>
      <c r="E33" s="684" t="s">
        <v>323</v>
      </c>
    </row>
    <row r="34" spans="1:5" x14ac:dyDescent="0.3">
      <c r="A34" s="680" t="s">
        <v>256</v>
      </c>
      <c r="B34" s="683">
        <v>11</v>
      </c>
      <c r="C34" s="681" t="s">
        <v>302</v>
      </c>
      <c r="D34" s="682"/>
      <c r="E34" s="684" t="s">
        <v>325</v>
      </c>
    </row>
    <row r="35" spans="1:5" x14ac:dyDescent="0.3">
      <c r="A35" s="680" t="s">
        <v>253</v>
      </c>
      <c r="B35" s="680">
        <v>4</v>
      </c>
      <c r="C35" s="681" t="s">
        <v>304</v>
      </c>
      <c r="D35" s="682"/>
      <c r="E35" s="684" t="s">
        <v>327</v>
      </c>
    </row>
    <row r="36" spans="1:5" x14ac:dyDescent="0.3">
      <c r="A36" s="680" t="s">
        <v>256</v>
      </c>
      <c r="B36" s="680">
        <v>15</v>
      </c>
      <c r="C36" s="681" t="s">
        <v>305</v>
      </c>
      <c r="D36" s="682"/>
      <c r="E36" s="684" t="s">
        <v>330</v>
      </c>
    </row>
    <row r="37" spans="1:5" x14ac:dyDescent="0.3">
      <c r="A37" s="680" t="s">
        <v>256</v>
      </c>
      <c r="B37" s="680">
        <v>15</v>
      </c>
      <c r="C37" s="681" t="s">
        <v>306</v>
      </c>
      <c r="D37" s="682"/>
      <c r="E37" s="684" t="s">
        <v>331</v>
      </c>
    </row>
    <row r="38" spans="1:5" x14ac:dyDescent="0.3">
      <c r="A38" s="680" t="s">
        <v>256</v>
      </c>
      <c r="B38" s="680">
        <v>16</v>
      </c>
      <c r="C38" s="681" t="s">
        <v>307</v>
      </c>
      <c r="D38" s="682"/>
      <c r="E38" s="684" t="s">
        <v>335</v>
      </c>
    </row>
    <row r="39" spans="1:5" x14ac:dyDescent="0.3">
      <c r="A39" s="680" t="s">
        <v>272</v>
      </c>
      <c r="B39" s="680">
        <v>21</v>
      </c>
      <c r="C39" s="681" t="s">
        <v>309</v>
      </c>
      <c r="D39" s="682"/>
      <c r="E39" s="684" t="s">
        <v>338</v>
      </c>
    </row>
    <row r="40" spans="1:5" x14ac:dyDescent="0.3">
      <c r="A40" s="680" t="s">
        <v>253</v>
      </c>
      <c r="B40" s="680">
        <v>1</v>
      </c>
      <c r="C40" s="681" t="s">
        <v>311</v>
      </c>
      <c r="D40" s="682"/>
      <c r="E40" s="684" t="s">
        <v>342</v>
      </c>
    </row>
    <row r="41" spans="1:5" x14ac:dyDescent="0.3">
      <c r="C41" s="681" t="s">
        <v>313</v>
      </c>
      <c r="D41" s="682"/>
      <c r="E41" s="684" t="s">
        <v>499</v>
      </c>
    </row>
    <row r="42" spans="1:5" x14ac:dyDescent="0.3">
      <c r="A42" s="680" t="s">
        <v>256</v>
      </c>
      <c r="B42" s="683">
        <v>11</v>
      </c>
      <c r="C42" s="681" t="s">
        <v>314</v>
      </c>
      <c r="D42" s="682"/>
      <c r="E42" s="684" t="s">
        <v>345</v>
      </c>
    </row>
    <row r="43" spans="1:5" x14ac:dyDescent="0.3">
      <c r="A43" s="680" t="s">
        <v>256</v>
      </c>
      <c r="B43" s="683">
        <v>11</v>
      </c>
      <c r="C43" s="681" t="s">
        <v>315</v>
      </c>
      <c r="D43" s="682"/>
      <c r="E43" s="684" t="s">
        <v>347</v>
      </c>
    </row>
    <row r="44" spans="1:5" x14ac:dyDescent="0.3">
      <c r="A44" s="680" t="s">
        <v>256</v>
      </c>
      <c r="B44" s="683">
        <v>11</v>
      </c>
      <c r="C44" s="681" t="s">
        <v>316</v>
      </c>
      <c r="D44" s="682"/>
      <c r="E44" s="684" t="s">
        <v>349</v>
      </c>
    </row>
    <row r="45" spans="1:5" x14ac:dyDescent="0.3">
      <c r="A45" s="680" t="s">
        <v>253</v>
      </c>
      <c r="B45" s="680">
        <v>2</v>
      </c>
      <c r="C45" s="681" t="s">
        <v>318</v>
      </c>
      <c r="D45" s="682"/>
      <c r="E45" s="684" t="s">
        <v>352</v>
      </c>
    </row>
    <row r="46" spans="1:5" x14ac:dyDescent="0.3">
      <c r="A46" s="680" t="s">
        <v>272</v>
      </c>
      <c r="B46" s="680">
        <v>22</v>
      </c>
      <c r="C46" s="681" t="s">
        <v>320</v>
      </c>
      <c r="D46" s="682"/>
      <c r="E46" s="684" t="s">
        <v>354</v>
      </c>
    </row>
    <row r="47" spans="1:5" x14ac:dyDescent="0.3">
      <c r="A47" s="680" t="s">
        <v>253</v>
      </c>
      <c r="B47" s="680">
        <v>1</v>
      </c>
      <c r="C47" s="681" t="s">
        <v>321</v>
      </c>
      <c r="D47" s="682"/>
      <c r="E47" s="684" t="s">
        <v>356</v>
      </c>
    </row>
    <row r="48" spans="1:5" x14ac:dyDescent="0.3">
      <c r="A48" s="680" t="s">
        <v>253</v>
      </c>
      <c r="B48" s="680">
        <v>4</v>
      </c>
      <c r="C48" s="681" t="s">
        <v>322</v>
      </c>
      <c r="D48" s="682"/>
      <c r="E48" s="684" t="s">
        <v>359</v>
      </c>
    </row>
    <row r="49" spans="1:5" x14ac:dyDescent="0.3">
      <c r="A49" s="680" t="s">
        <v>272</v>
      </c>
      <c r="B49" s="680">
        <v>21</v>
      </c>
      <c r="C49" s="681" t="s">
        <v>324</v>
      </c>
      <c r="D49" s="682"/>
      <c r="E49" s="684" t="s">
        <v>80</v>
      </c>
    </row>
    <row r="50" spans="1:5" x14ac:dyDescent="0.3">
      <c r="A50" s="680" t="s">
        <v>253</v>
      </c>
      <c r="B50" s="680">
        <v>1</v>
      </c>
      <c r="C50" s="681" t="s">
        <v>326</v>
      </c>
      <c r="D50" s="682"/>
      <c r="E50" s="684" t="s">
        <v>360</v>
      </c>
    </row>
    <row r="51" spans="1:5" x14ac:dyDescent="0.3">
      <c r="A51" s="680" t="s">
        <v>256</v>
      </c>
      <c r="B51" s="680">
        <v>18</v>
      </c>
      <c r="C51" s="681" t="s">
        <v>328</v>
      </c>
      <c r="D51" s="682"/>
      <c r="E51" s="684" t="s">
        <v>361</v>
      </c>
    </row>
    <row r="52" spans="1:5" x14ac:dyDescent="0.3">
      <c r="A52" s="680" t="s">
        <v>253</v>
      </c>
      <c r="B52" s="680">
        <v>2</v>
      </c>
      <c r="C52" s="681" t="s">
        <v>329</v>
      </c>
      <c r="D52" s="682"/>
      <c r="E52" s="684" t="s">
        <v>362</v>
      </c>
    </row>
    <row r="53" spans="1:5" x14ac:dyDescent="0.3">
      <c r="A53" s="680" t="s">
        <v>272</v>
      </c>
      <c r="B53" s="680">
        <v>22</v>
      </c>
      <c r="C53" s="681" t="s">
        <v>500</v>
      </c>
      <c r="D53" s="682"/>
      <c r="E53" s="684" t="s">
        <v>363</v>
      </c>
    </row>
    <row r="54" spans="1:5" x14ac:dyDescent="0.3">
      <c r="A54" s="680" t="s">
        <v>256</v>
      </c>
      <c r="B54" s="680">
        <v>18</v>
      </c>
      <c r="C54" s="681" t="s">
        <v>332</v>
      </c>
      <c r="D54" s="682"/>
      <c r="E54" s="684" t="s">
        <v>364</v>
      </c>
    </row>
    <row r="55" spans="1:5" x14ac:dyDescent="0.3">
      <c r="A55" s="680" t="s">
        <v>253</v>
      </c>
      <c r="B55" s="680">
        <v>2</v>
      </c>
      <c r="C55" s="681" t="s">
        <v>333</v>
      </c>
      <c r="D55" s="682"/>
      <c r="E55" s="684" t="s">
        <v>365</v>
      </c>
    </row>
    <row r="56" spans="1:5" x14ac:dyDescent="0.3">
      <c r="A56" s="680" t="s">
        <v>272</v>
      </c>
      <c r="B56" s="680">
        <v>21</v>
      </c>
      <c r="C56" s="681" t="s">
        <v>334</v>
      </c>
      <c r="D56" s="682"/>
      <c r="E56" s="684" t="s">
        <v>366</v>
      </c>
    </row>
    <row r="57" spans="1:5" x14ac:dyDescent="0.3">
      <c r="A57" s="680" t="s">
        <v>253</v>
      </c>
      <c r="B57" s="680" t="s">
        <v>259</v>
      </c>
      <c r="C57" s="681" t="s">
        <v>336</v>
      </c>
      <c r="D57" s="682"/>
      <c r="E57" s="684" t="s">
        <v>367</v>
      </c>
    </row>
    <row r="58" spans="1:5" x14ac:dyDescent="0.3">
      <c r="A58" s="680" t="s">
        <v>256</v>
      </c>
      <c r="B58" s="680">
        <v>14</v>
      </c>
      <c r="C58" s="681" t="s">
        <v>337</v>
      </c>
      <c r="D58" s="682"/>
      <c r="E58" s="684" t="s">
        <v>368</v>
      </c>
    </row>
    <row r="59" spans="1:5" x14ac:dyDescent="0.3">
      <c r="A59" s="680" t="s">
        <v>256</v>
      </c>
      <c r="B59" s="680">
        <v>18</v>
      </c>
      <c r="C59" s="681" t="s">
        <v>339</v>
      </c>
      <c r="D59" s="682"/>
      <c r="E59" s="684" t="s">
        <v>369</v>
      </c>
    </row>
    <row r="60" spans="1:5" x14ac:dyDescent="0.3">
      <c r="A60" s="680" t="s">
        <v>253</v>
      </c>
      <c r="B60" s="680">
        <v>2</v>
      </c>
      <c r="C60" s="681" t="s">
        <v>340</v>
      </c>
      <c r="D60" s="682"/>
      <c r="E60" s="684" t="s">
        <v>370</v>
      </c>
    </row>
    <row r="61" spans="1:5" x14ac:dyDescent="0.3">
      <c r="A61" s="680" t="s">
        <v>272</v>
      </c>
      <c r="B61" s="680">
        <v>21</v>
      </c>
      <c r="C61" s="681" t="s">
        <v>341</v>
      </c>
      <c r="D61" s="682"/>
      <c r="E61" s="684" t="s">
        <v>371</v>
      </c>
    </row>
    <row r="62" spans="1:5" x14ac:dyDescent="0.3">
      <c r="A62" s="680" t="s">
        <v>253</v>
      </c>
      <c r="B62" s="680">
        <v>1</v>
      </c>
      <c r="C62" s="681" t="s">
        <v>343</v>
      </c>
      <c r="D62" s="682"/>
      <c r="E62" s="684" t="s">
        <v>372</v>
      </c>
    </row>
    <row r="63" spans="1:5" x14ac:dyDescent="0.3">
      <c r="A63" s="680" t="s">
        <v>256</v>
      </c>
      <c r="B63" s="680">
        <v>15</v>
      </c>
      <c r="C63" s="681" t="s">
        <v>344</v>
      </c>
      <c r="D63" s="682"/>
      <c r="E63" s="684" t="s">
        <v>373</v>
      </c>
    </row>
    <row r="64" spans="1:5" x14ac:dyDescent="0.3">
      <c r="A64" s="680" t="s">
        <v>272</v>
      </c>
      <c r="B64" s="680">
        <v>22</v>
      </c>
      <c r="C64" s="681" t="s">
        <v>346</v>
      </c>
      <c r="D64" s="682"/>
      <c r="E64" s="684" t="s">
        <v>374</v>
      </c>
    </row>
    <row r="65" spans="1:5" x14ac:dyDescent="0.3">
      <c r="A65" s="680" t="s">
        <v>256</v>
      </c>
      <c r="B65" s="680">
        <v>15</v>
      </c>
      <c r="C65" s="681" t="s">
        <v>348</v>
      </c>
      <c r="D65" s="682"/>
      <c r="E65" s="684" t="s">
        <v>375</v>
      </c>
    </row>
    <row r="66" spans="1:5" x14ac:dyDescent="0.3">
      <c r="A66" s="680" t="s">
        <v>256</v>
      </c>
      <c r="B66" s="680">
        <v>12</v>
      </c>
      <c r="C66" s="681" t="s">
        <v>350</v>
      </c>
      <c r="D66" s="682"/>
      <c r="E66" s="684" t="s">
        <v>376</v>
      </c>
    </row>
    <row r="67" spans="1:5" x14ac:dyDescent="0.3">
      <c r="A67" s="680" t="s">
        <v>253</v>
      </c>
      <c r="B67" s="680" t="s">
        <v>261</v>
      </c>
      <c r="C67" s="681" t="s">
        <v>351</v>
      </c>
      <c r="D67" s="682"/>
      <c r="E67" s="684" t="s">
        <v>75</v>
      </c>
    </row>
    <row r="68" spans="1:5" x14ac:dyDescent="0.3">
      <c r="A68" s="680" t="s">
        <v>272</v>
      </c>
      <c r="B68" s="680">
        <v>21</v>
      </c>
      <c r="C68" s="681" t="s">
        <v>353</v>
      </c>
      <c r="D68" s="682"/>
      <c r="E68" s="684" t="s">
        <v>377</v>
      </c>
    </row>
    <row r="69" spans="1:5" x14ac:dyDescent="0.3">
      <c r="A69" s="680" t="s">
        <v>253</v>
      </c>
      <c r="B69" s="680">
        <v>1</v>
      </c>
      <c r="C69" s="681" t="s">
        <v>355</v>
      </c>
      <c r="D69" s="682"/>
      <c r="E69" s="684" t="s">
        <v>378</v>
      </c>
    </row>
    <row r="70" spans="1:5" x14ac:dyDescent="0.3">
      <c r="A70" s="680" t="s">
        <v>256</v>
      </c>
      <c r="B70" s="680">
        <v>12</v>
      </c>
      <c r="C70" s="681" t="s">
        <v>357</v>
      </c>
      <c r="D70" s="682"/>
      <c r="E70" s="684" t="s">
        <v>379</v>
      </c>
    </row>
    <row r="71" spans="1:5" x14ac:dyDescent="0.3">
      <c r="A71" s="680" t="s">
        <v>253</v>
      </c>
      <c r="B71" s="680" t="s">
        <v>261</v>
      </c>
      <c r="C71" s="681" t="s">
        <v>358</v>
      </c>
      <c r="D71" s="682"/>
      <c r="E71" s="684" t="s">
        <v>380</v>
      </c>
    </row>
  </sheetData>
  <sortState ref="A7:E73">
    <sortCondition ref="E7:E73"/>
  </sortState>
  <mergeCells count="3">
    <mergeCell ref="C1:E1"/>
    <mergeCell ref="C2:E2"/>
    <mergeCell ref="C3:E3"/>
  </mergeCells>
  <pageMargins left="0.7" right="0.7" top="0.75" bottom="0.75" header="0.3" footer="0.3"/>
  <pageSetup scale="90" orientation="portrait" r:id="rId1"/>
  <headerFooter>
    <oddFooter>&amp;L&amp;Z&amp;F
- &amp;A&amp;RP &amp;P/&amp;N, 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4"/>
  <sheetViews>
    <sheetView workbookViewId="0">
      <selection activeCell="H16" sqref="H16:J16"/>
    </sheetView>
  </sheetViews>
  <sheetFormatPr defaultColWidth="9.109375" defaultRowHeight="8.4" x14ac:dyDescent="0.15"/>
  <cols>
    <col min="1" max="10" width="9.109375" style="717"/>
    <col min="11" max="11" width="1.6640625" style="717" customWidth="1"/>
    <col min="12" max="16384" width="9.109375" style="717"/>
  </cols>
  <sheetData>
    <row r="1" spans="1:14" ht="12.75" customHeight="1" x14ac:dyDescent="0.2">
      <c r="A1" s="936" t="s">
        <v>0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</row>
    <row r="2" spans="1:14" ht="12.75" customHeight="1" x14ac:dyDescent="0.2">
      <c r="A2" s="936" t="s">
        <v>524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</row>
    <row r="3" spans="1:14" ht="12.75" customHeight="1" x14ac:dyDescent="0.2">
      <c r="A3" s="936" t="s">
        <v>539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</row>
    <row r="4" spans="1:14" ht="12.75" customHeight="1" x14ac:dyDescent="0.2">
      <c r="A4" s="936" t="s">
        <v>3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</row>
    <row r="5" spans="1:14" ht="21" customHeight="1" x14ac:dyDescent="0.25">
      <c r="A5" s="937" t="s">
        <v>525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</row>
    <row r="6" spans="1:14" ht="10.199999999999999" x14ac:dyDescent="0.2">
      <c r="A6" s="938"/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</row>
    <row r="7" spans="1:14" ht="10.199999999999999" x14ac:dyDescent="0.2">
      <c r="A7" s="718"/>
      <c r="B7" s="719"/>
      <c r="C7" s="720"/>
      <c r="D7" s="720"/>
      <c r="E7" s="720"/>
      <c r="F7" s="720"/>
      <c r="G7" s="720"/>
      <c r="H7" s="720"/>
      <c r="I7" s="721"/>
      <c r="J7" s="720"/>
      <c r="K7" s="720"/>
      <c r="L7" s="720"/>
      <c r="M7" s="722"/>
      <c r="N7" s="719"/>
    </row>
    <row r="8" spans="1:14" ht="15.75" customHeight="1" x14ac:dyDescent="0.25">
      <c r="A8" s="935" t="s">
        <v>526</v>
      </c>
      <c r="B8" s="935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/>
    </row>
    <row r="9" spans="1:14" ht="15.75" customHeight="1" x14ac:dyDescent="0.25">
      <c r="A9" s="935" t="s">
        <v>527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</row>
    <row r="10" spans="1:14" ht="15.75" customHeight="1" x14ac:dyDescent="0.25">
      <c r="A10" s="935" t="s">
        <v>528</v>
      </c>
      <c r="B10" s="935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</row>
    <row r="11" spans="1:14" ht="15.75" customHeight="1" x14ac:dyDescent="0.25">
      <c r="A11" s="935" t="s">
        <v>529</v>
      </c>
      <c r="B11" s="935"/>
      <c r="C11" s="935"/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</row>
    <row r="12" spans="1:14" ht="15.75" customHeight="1" x14ac:dyDescent="0.25">
      <c r="A12" s="935" t="s">
        <v>530</v>
      </c>
      <c r="B12" s="935"/>
      <c r="C12" s="935"/>
      <c r="D12" s="935"/>
      <c r="E12" s="935"/>
      <c r="F12" s="935"/>
      <c r="G12" s="935"/>
      <c r="H12" s="935"/>
      <c r="I12" s="935"/>
      <c r="J12" s="935"/>
      <c r="K12" s="935"/>
      <c r="L12" s="935"/>
      <c r="M12" s="935"/>
      <c r="N12" s="935"/>
    </row>
    <row r="14" spans="1:14" s="727" customFormat="1" ht="20.25" customHeight="1" x14ac:dyDescent="0.25">
      <c r="A14" s="723" t="s">
        <v>531</v>
      </c>
      <c r="B14" s="724"/>
      <c r="C14" s="725"/>
      <c r="D14" s="725"/>
      <c r="E14" s="725"/>
      <c r="F14" s="725"/>
      <c r="G14" s="725"/>
      <c r="H14" s="725"/>
      <c r="I14" s="726"/>
      <c r="J14" s="725"/>
      <c r="K14" s="725"/>
      <c r="L14" s="932">
        <v>2080</v>
      </c>
      <c r="M14" s="932"/>
      <c r="N14" s="932"/>
    </row>
    <row r="15" spans="1:14" s="727" customFormat="1" ht="20.25" customHeight="1" x14ac:dyDescent="0.25">
      <c r="A15" s="723" t="s">
        <v>532</v>
      </c>
      <c r="B15" s="724"/>
      <c r="C15" s="725"/>
      <c r="D15" s="725"/>
      <c r="E15" s="725"/>
      <c r="F15" s="725"/>
      <c r="G15" s="725"/>
      <c r="H15" s="725"/>
      <c r="I15" s="726"/>
      <c r="J15" s="725"/>
      <c r="K15" s="725"/>
      <c r="L15" s="725"/>
      <c r="M15" s="728"/>
      <c r="N15" s="724"/>
    </row>
    <row r="16" spans="1:14" s="727" customFormat="1" ht="20.25" customHeight="1" x14ac:dyDescent="0.25">
      <c r="A16" s="723" t="s">
        <v>533</v>
      </c>
      <c r="B16" s="724"/>
      <c r="C16" s="725"/>
      <c r="D16" s="725"/>
      <c r="E16" s="725"/>
      <c r="F16" s="725"/>
      <c r="G16" s="725"/>
      <c r="H16" s="932">
        <v>120</v>
      </c>
      <c r="I16" s="932"/>
      <c r="J16" s="932"/>
      <c r="K16" s="729"/>
      <c r="L16" s="729"/>
      <c r="M16" s="729"/>
      <c r="N16" s="729"/>
    </row>
    <row r="17" spans="1:14" s="727" customFormat="1" ht="20.25" customHeight="1" x14ac:dyDescent="0.25">
      <c r="A17" s="723" t="s">
        <v>534</v>
      </c>
      <c r="B17" s="724"/>
      <c r="C17" s="725"/>
      <c r="D17" s="725"/>
      <c r="E17" s="725"/>
      <c r="F17" s="725"/>
      <c r="G17" s="725"/>
      <c r="H17" s="932">
        <v>96</v>
      </c>
      <c r="I17" s="932"/>
      <c r="J17" s="932"/>
      <c r="K17" s="729"/>
      <c r="L17" s="729"/>
      <c r="M17" s="729"/>
      <c r="N17" s="729"/>
    </row>
    <row r="18" spans="1:14" s="727" customFormat="1" ht="20.25" customHeight="1" x14ac:dyDescent="0.25">
      <c r="A18" s="723" t="s">
        <v>535</v>
      </c>
      <c r="B18" s="724"/>
      <c r="C18" s="725"/>
      <c r="D18" s="725"/>
      <c r="E18" s="725"/>
      <c r="F18" s="725"/>
      <c r="G18" s="725"/>
      <c r="H18" s="932">
        <v>64</v>
      </c>
      <c r="I18" s="932"/>
      <c r="J18" s="932"/>
      <c r="K18" s="729"/>
      <c r="L18" s="729"/>
      <c r="M18" s="729"/>
      <c r="N18" s="729"/>
    </row>
    <row r="19" spans="1:14" s="727" customFormat="1" ht="20.25" customHeight="1" x14ac:dyDescent="0.25">
      <c r="A19" s="723" t="s">
        <v>536</v>
      </c>
      <c r="B19" s="724"/>
      <c r="C19" s="725"/>
      <c r="D19" s="725"/>
      <c r="E19" s="725"/>
      <c r="F19" s="725"/>
      <c r="G19" s="725"/>
      <c r="H19" s="933">
        <v>100</v>
      </c>
      <c r="I19" s="933"/>
      <c r="J19" s="933"/>
      <c r="K19" s="729"/>
      <c r="L19" s="729"/>
      <c r="M19" s="729"/>
      <c r="N19" s="729"/>
    </row>
    <row r="20" spans="1:14" s="727" customFormat="1" ht="20.25" customHeight="1" x14ac:dyDescent="0.25">
      <c r="A20" s="723" t="s">
        <v>537</v>
      </c>
      <c r="B20" s="724"/>
      <c r="C20" s="725"/>
      <c r="D20" s="725"/>
      <c r="E20" s="725"/>
      <c r="F20" s="725"/>
      <c r="G20" s="725"/>
      <c r="H20" s="729"/>
      <c r="I20" s="729"/>
      <c r="J20" s="729"/>
      <c r="K20" s="729"/>
      <c r="L20" s="932">
        <f>SUM(H16:J19)</f>
        <v>380</v>
      </c>
      <c r="M20" s="932"/>
      <c r="N20" s="932"/>
    </row>
    <row r="21" spans="1:14" s="727" customFormat="1" ht="20.25" customHeight="1" thickBot="1" x14ac:dyDescent="0.3">
      <c r="A21" s="723" t="s">
        <v>538</v>
      </c>
      <c r="B21" s="724"/>
      <c r="C21" s="725"/>
      <c r="D21" s="725"/>
      <c r="E21" s="725"/>
      <c r="F21" s="725"/>
      <c r="G21" s="725"/>
      <c r="H21" s="725"/>
      <c r="I21" s="726"/>
      <c r="J21" s="725"/>
      <c r="K21" s="730"/>
      <c r="L21" s="934">
        <f>+L14-L20</f>
        <v>1700</v>
      </c>
      <c r="M21" s="934"/>
      <c r="N21" s="934"/>
    </row>
    <row r="22" spans="1:14" ht="10.8" thickTop="1" x14ac:dyDescent="0.2">
      <c r="A22" s="718"/>
      <c r="B22" s="719"/>
      <c r="C22" s="720"/>
      <c r="D22" s="720"/>
      <c r="E22" s="720"/>
      <c r="F22" s="720"/>
      <c r="G22" s="720"/>
      <c r="H22" s="720"/>
      <c r="I22" s="721"/>
      <c r="J22" s="720"/>
      <c r="K22" s="720"/>
      <c r="L22" s="720"/>
      <c r="M22" s="722"/>
      <c r="N22" s="719"/>
    </row>
    <row r="23" spans="1:14" ht="10.199999999999999" x14ac:dyDescent="0.2">
      <c r="A23" s="718"/>
      <c r="B23" s="719"/>
      <c r="C23" s="720"/>
      <c r="D23" s="720"/>
      <c r="E23" s="720"/>
      <c r="F23" s="720"/>
      <c r="G23" s="720"/>
      <c r="H23" s="720"/>
      <c r="I23" s="721"/>
      <c r="J23" s="720"/>
      <c r="K23" s="720"/>
      <c r="L23" s="720"/>
      <c r="M23" s="722"/>
      <c r="N23" s="719"/>
    </row>
    <row r="24" spans="1:14" ht="10.199999999999999" x14ac:dyDescent="0.2">
      <c r="A24" s="718"/>
      <c r="B24" s="719"/>
      <c r="C24" s="720"/>
      <c r="D24" s="720"/>
      <c r="E24" s="720"/>
      <c r="F24" s="720"/>
      <c r="G24" s="720"/>
      <c r="H24" s="720"/>
      <c r="I24" s="721"/>
      <c r="J24" s="720"/>
      <c r="K24" s="720"/>
      <c r="L24" s="720"/>
      <c r="M24" s="722"/>
      <c r="N24" s="719"/>
    </row>
    <row r="25" spans="1:14" ht="10.199999999999999" x14ac:dyDescent="0.2">
      <c r="A25" s="718"/>
      <c r="B25" s="719"/>
      <c r="C25" s="720"/>
      <c r="D25" s="720"/>
      <c r="E25" s="720"/>
      <c r="F25" s="720"/>
      <c r="G25" s="720"/>
      <c r="H25" s="720"/>
      <c r="I25" s="721"/>
      <c r="J25" s="720"/>
      <c r="K25" s="720"/>
      <c r="L25" s="720"/>
      <c r="M25" s="722"/>
      <c r="N25" s="719"/>
    </row>
    <row r="26" spans="1:14" ht="10.199999999999999" x14ac:dyDescent="0.2">
      <c r="A26" s="718"/>
      <c r="B26" s="719"/>
      <c r="C26" s="720"/>
      <c r="D26" s="720"/>
      <c r="E26" s="720"/>
      <c r="F26" s="720"/>
      <c r="G26" s="720"/>
      <c r="H26" s="720"/>
      <c r="I26" s="721"/>
      <c r="J26" s="720"/>
      <c r="K26" s="720"/>
      <c r="L26" s="720"/>
      <c r="M26" s="722"/>
      <c r="N26" s="719"/>
    </row>
    <row r="27" spans="1:14" ht="10.199999999999999" x14ac:dyDescent="0.2">
      <c r="A27" s="718"/>
      <c r="B27" s="719"/>
      <c r="C27" s="720"/>
      <c r="D27" s="720"/>
      <c r="E27" s="720"/>
      <c r="F27" s="720"/>
      <c r="G27" s="720"/>
      <c r="H27" s="720"/>
      <c r="I27" s="721"/>
      <c r="J27" s="720"/>
      <c r="K27" s="720"/>
      <c r="L27" s="720"/>
      <c r="M27" s="722"/>
      <c r="N27" s="719"/>
    </row>
    <row r="28" spans="1:14" ht="10.199999999999999" x14ac:dyDescent="0.2">
      <c r="A28" s="718"/>
      <c r="B28" s="719"/>
      <c r="C28" s="720"/>
      <c r="D28" s="720"/>
      <c r="E28" s="720"/>
      <c r="F28" s="720"/>
      <c r="G28" s="720"/>
      <c r="H28" s="720"/>
      <c r="I28" s="721"/>
      <c r="J28" s="720"/>
      <c r="K28" s="720"/>
      <c r="L28" s="720"/>
      <c r="M28" s="722"/>
      <c r="N28" s="719"/>
    </row>
    <row r="29" spans="1:14" ht="10.199999999999999" x14ac:dyDescent="0.2">
      <c r="A29" s="718"/>
      <c r="B29" s="719"/>
      <c r="C29" s="720"/>
      <c r="D29" s="720"/>
      <c r="E29" s="720"/>
      <c r="F29" s="720"/>
      <c r="G29" s="720"/>
      <c r="H29" s="720"/>
      <c r="I29" s="721"/>
      <c r="J29" s="720"/>
      <c r="K29" s="720"/>
      <c r="L29" s="720"/>
      <c r="M29" s="722"/>
      <c r="N29" s="719"/>
    </row>
    <row r="30" spans="1:14" ht="10.199999999999999" x14ac:dyDescent="0.2">
      <c r="A30" s="718"/>
      <c r="B30" s="719"/>
      <c r="C30" s="720"/>
      <c r="D30" s="720"/>
      <c r="E30" s="720"/>
      <c r="F30" s="720"/>
      <c r="G30" s="720"/>
      <c r="H30" s="720"/>
      <c r="I30" s="721"/>
      <c r="J30" s="720"/>
      <c r="K30" s="720"/>
      <c r="L30" s="720"/>
      <c r="M30" s="722"/>
      <c r="N30" s="719"/>
    </row>
    <row r="31" spans="1:14" ht="10.199999999999999" x14ac:dyDescent="0.2">
      <c r="A31" s="718"/>
      <c r="B31" s="719"/>
      <c r="C31" s="720"/>
      <c r="D31" s="720"/>
      <c r="E31" s="720"/>
      <c r="F31" s="720"/>
      <c r="G31" s="720"/>
      <c r="H31" s="720"/>
      <c r="I31" s="721"/>
      <c r="J31" s="720"/>
      <c r="K31" s="720"/>
      <c r="L31" s="720"/>
      <c r="M31" s="722"/>
      <c r="N31" s="719"/>
    </row>
    <row r="32" spans="1:14" ht="10.199999999999999" x14ac:dyDescent="0.2">
      <c r="A32" s="718"/>
      <c r="B32" s="719"/>
      <c r="C32" s="720"/>
      <c r="D32" s="720"/>
      <c r="E32" s="720"/>
      <c r="F32" s="720"/>
      <c r="G32" s="720"/>
      <c r="H32" s="720"/>
      <c r="I32" s="721"/>
      <c r="J32" s="720"/>
      <c r="K32" s="720"/>
      <c r="L32" s="720"/>
      <c r="M32" s="722"/>
      <c r="N32" s="719"/>
    </row>
    <row r="33" spans="1:14" ht="10.199999999999999" x14ac:dyDescent="0.2">
      <c r="A33" s="718"/>
      <c r="B33" s="719"/>
      <c r="C33" s="720"/>
      <c r="D33" s="720"/>
      <c r="E33" s="720"/>
      <c r="F33" s="720"/>
      <c r="G33" s="720"/>
      <c r="H33" s="720"/>
      <c r="I33" s="721"/>
      <c r="J33" s="720"/>
      <c r="K33" s="720"/>
      <c r="L33" s="720"/>
      <c r="M33" s="722"/>
      <c r="N33" s="719"/>
    </row>
    <row r="34" spans="1:14" ht="10.199999999999999" x14ac:dyDescent="0.2">
      <c r="A34" s="718"/>
      <c r="B34" s="719"/>
      <c r="C34" s="720"/>
      <c r="D34" s="720"/>
      <c r="E34" s="720"/>
      <c r="F34" s="720"/>
      <c r="G34" s="720"/>
      <c r="H34" s="720"/>
      <c r="I34" s="721"/>
      <c r="J34" s="720"/>
      <c r="K34" s="720"/>
      <c r="L34" s="720"/>
      <c r="M34" s="722"/>
      <c r="N34" s="719"/>
    </row>
    <row r="35" spans="1:14" ht="10.199999999999999" x14ac:dyDescent="0.2">
      <c r="A35" s="718"/>
      <c r="B35" s="719"/>
      <c r="C35" s="720"/>
      <c r="D35" s="720"/>
      <c r="E35" s="720"/>
      <c r="F35" s="720"/>
      <c r="G35" s="720"/>
      <c r="H35" s="720"/>
      <c r="I35" s="721"/>
      <c r="J35" s="720"/>
      <c r="K35" s="720"/>
      <c r="L35" s="720"/>
      <c r="M35" s="722"/>
      <c r="N35" s="719"/>
    </row>
    <row r="36" spans="1:14" ht="10.199999999999999" x14ac:dyDescent="0.2">
      <c r="A36" s="718"/>
      <c r="B36" s="719"/>
      <c r="C36" s="720"/>
      <c r="D36" s="720"/>
      <c r="E36" s="720"/>
      <c r="F36" s="720"/>
      <c r="G36" s="720"/>
      <c r="H36" s="720"/>
      <c r="I36" s="721"/>
      <c r="J36" s="720"/>
      <c r="K36" s="720"/>
      <c r="L36" s="720"/>
      <c r="M36" s="722"/>
      <c r="N36" s="719"/>
    </row>
    <row r="37" spans="1:14" ht="10.199999999999999" x14ac:dyDescent="0.2">
      <c r="A37" s="718"/>
      <c r="B37" s="719"/>
      <c r="C37" s="720"/>
      <c r="D37" s="720"/>
      <c r="E37" s="720"/>
      <c r="F37" s="720"/>
      <c r="G37" s="720"/>
      <c r="H37" s="720"/>
      <c r="I37" s="721"/>
      <c r="J37" s="720"/>
      <c r="K37" s="720"/>
      <c r="L37" s="720"/>
      <c r="M37" s="722"/>
      <c r="N37" s="719"/>
    </row>
    <row r="38" spans="1:14" ht="10.199999999999999" x14ac:dyDescent="0.2">
      <c r="A38" s="718"/>
      <c r="B38" s="719"/>
      <c r="C38" s="720"/>
      <c r="D38" s="720"/>
      <c r="E38" s="720"/>
      <c r="F38" s="720"/>
      <c r="G38" s="720"/>
      <c r="H38" s="720"/>
      <c r="I38" s="721"/>
      <c r="J38" s="720"/>
      <c r="K38" s="720"/>
      <c r="L38" s="720"/>
      <c r="M38" s="722"/>
      <c r="N38" s="719"/>
    </row>
    <row r="39" spans="1:14" ht="10.199999999999999" x14ac:dyDescent="0.2">
      <c r="A39" s="718"/>
      <c r="B39" s="719"/>
      <c r="C39" s="720"/>
      <c r="D39" s="720"/>
      <c r="E39" s="720"/>
      <c r="F39" s="720"/>
      <c r="G39" s="720"/>
      <c r="H39" s="720"/>
      <c r="I39" s="721"/>
      <c r="J39" s="720"/>
      <c r="K39" s="720"/>
      <c r="L39" s="720"/>
      <c r="M39" s="722"/>
      <c r="N39" s="719"/>
    </row>
    <row r="40" spans="1:14" ht="10.199999999999999" x14ac:dyDescent="0.2">
      <c r="A40" s="718"/>
      <c r="B40" s="719"/>
      <c r="C40" s="720"/>
      <c r="D40" s="720"/>
      <c r="E40" s="720"/>
      <c r="F40" s="720"/>
      <c r="G40" s="720"/>
      <c r="H40" s="720"/>
      <c r="I40" s="721"/>
      <c r="J40" s="720"/>
      <c r="K40" s="720"/>
      <c r="L40" s="720"/>
      <c r="M40" s="722"/>
      <c r="N40" s="719"/>
    </row>
    <row r="41" spans="1:14" ht="10.199999999999999" x14ac:dyDescent="0.2">
      <c r="A41" s="718"/>
      <c r="B41" s="719"/>
      <c r="C41" s="720"/>
      <c r="D41" s="720"/>
      <c r="E41" s="720"/>
      <c r="F41" s="720"/>
      <c r="G41" s="720"/>
      <c r="H41" s="720"/>
      <c r="I41" s="721"/>
      <c r="J41" s="720"/>
      <c r="K41" s="720"/>
      <c r="L41" s="720"/>
      <c r="M41" s="722"/>
      <c r="N41" s="719"/>
    </row>
    <row r="42" spans="1:14" ht="10.199999999999999" x14ac:dyDescent="0.2">
      <c r="A42" s="718"/>
      <c r="B42" s="719"/>
      <c r="C42" s="720"/>
      <c r="D42" s="720"/>
      <c r="E42" s="720"/>
      <c r="F42" s="720"/>
      <c r="G42" s="720"/>
      <c r="H42" s="720"/>
      <c r="I42" s="721"/>
      <c r="J42" s="720"/>
      <c r="K42" s="720"/>
      <c r="L42" s="720"/>
      <c r="M42" s="722"/>
      <c r="N42" s="719"/>
    </row>
    <row r="43" spans="1:14" ht="10.199999999999999" x14ac:dyDescent="0.2">
      <c r="A43" s="718"/>
      <c r="B43" s="719"/>
      <c r="C43" s="720"/>
      <c r="D43" s="720"/>
      <c r="E43" s="720"/>
      <c r="F43" s="720"/>
      <c r="G43" s="720"/>
      <c r="H43" s="720"/>
      <c r="I43" s="721"/>
      <c r="J43" s="720"/>
      <c r="K43" s="720"/>
      <c r="L43" s="720"/>
      <c r="M43" s="722"/>
      <c r="N43" s="719"/>
    </row>
    <row r="44" spans="1:14" ht="10.199999999999999" x14ac:dyDescent="0.2">
      <c r="A44" s="718"/>
      <c r="B44" s="719"/>
      <c r="C44" s="720"/>
      <c r="D44" s="720"/>
      <c r="E44" s="720"/>
      <c r="F44" s="720"/>
      <c r="G44" s="720"/>
      <c r="H44" s="720"/>
      <c r="I44" s="721"/>
      <c r="J44" s="720"/>
      <c r="K44" s="720"/>
      <c r="L44" s="720"/>
      <c r="M44" s="722"/>
      <c r="N44" s="719"/>
    </row>
    <row r="45" spans="1:14" ht="10.199999999999999" x14ac:dyDescent="0.2">
      <c r="A45" s="718"/>
      <c r="B45" s="719"/>
      <c r="C45" s="720"/>
      <c r="D45" s="720"/>
      <c r="E45" s="720"/>
      <c r="F45" s="720"/>
      <c r="G45" s="720"/>
      <c r="H45" s="720"/>
      <c r="I45" s="721"/>
      <c r="J45" s="720"/>
      <c r="K45" s="720"/>
      <c r="L45" s="720"/>
      <c r="M45" s="722"/>
      <c r="N45" s="719"/>
    </row>
    <row r="46" spans="1:14" ht="10.199999999999999" x14ac:dyDescent="0.2">
      <c r="A46" s="718"/>
      <c r="B46" s="719"/>
      <c r="C46" s="720"/>
      <c r="D46" s="720"/>
      <c r="E46" s="720"/>
      <c r="F46" s="720"/>
      <c r="G46" s="720"/>
      <c r="H46" s="720"/>
      <c r="I46" s="721"/>
      <c r="J46" s="720"/>
      <c r="K46" s="720"/>
      <c r="L46" s="720"/>
      <c r="M46" s="722"/>
      <c r="N46" s="719"/>
    </row>
    <row r="47" spans="1:14" ht="10.199999999999999" x14ac:dyDescent="0.2">
      <c r="A47" s="718"/>
      <c r="B47" s="719"/>
      <c r="C47" s="720"/>
      <c r="D47" s="720"/>
      <c r="E47" s="720"/>
      <c r="F47" s="720"/>
      <c r="G47" s="720"/>
      <c r="H47" s="720"/>
      <c r="I47" s="721"/>
      <c r="J47" s="720"/>
      <c r="K47" s="720"/>
      <c r="L47" s="720"/>
      <c r="M47" s="722"/>
      <c r="N47" s="719"/>
    </row>
    <row r="48" spans="1:14" ht="10.199999999999999" x14ac:dyDescent="0.2">
      <c r="A48" s="718"/>
      <c r="B48" s="719"/>
      <c r="C48" s="720"/>
      <c r="D48" s="720"/>
      <c r="E48" s="720"/>
      <c r="F48" s="720"/>
      <c r="G48" s="720"/>
      <c r="H48" s="720"/>
      <c r="I48" s="721"/>
      <c r="J48" s="720"/>
      <c r="K48" s="720"/>
      <c r="L48" s="720"/>
      <c r="M48" s="722"/>
      <c r="N48" s="719"/>
    </row>
    <row r="49" spans="1:14" ht="10.199999999999999" x14ac:dyDescent="0.2">
      <c r="A49" s="718"/>
      <c r="B49" s="719"/>
      <c r="C49" s="720"/>
      <c r="D49" s="720"/>
      <c r="E49" s="720"/>
      <c r="F49" s="720"/>
      <c r="G49" s="720"/>
      <c r="H49" s="720"/>
      <c r="I49" s="721"/>
      <c r="J49" s="720"/>
      <c r="K49" s="720"/>
      <c r="L49" s="720"/>
      <c r="M49" s="722"/>
      <c r="N49" s="719"/>
    </row>
    <row r="50" spans="1:14" ht="10.199999999999999" x14ac:dyDescent="0.2">
      <c r="A50" s="718"/>
      <c r="B50" s="719"/>
      <c r="C50" s="720"/>
      <c r="D50" s="720"/>
      <c r="E50" s="720"/>
      <c r="F50" s="720"/>
      <c r="G50" s="720"/>
      <c r="H50" s="720"/>
      <c r="I50" s="721"/>
      <c r="J50" s="720"/>
      <c r="K50" s="720"/>
      <c r="L50" s="720"/>
      <c r="M50" s="722"/>
      <c r="N50" s="719"/>
    </row>
    <row r="51" spans="1:14" ht="10.199999999999999" x14ac:dyDescent="0.2">
      <c r="A51" s="718"/>
      <c r="B51" s="719"/>
      <c r="C51" s="720"/>
      <c r="D51" s="720"/>
      <c r="E51" s="720"/>
      <c r="F51" s="720"/>
      <c r="G51" s="720"/>
      <c r="H51" s="720"/>
      <c r="I51" s="721"/>
      <c r="J51" s="720"/>
      <c r="K51" s="720"/>
      <c r="L51" s="720"/>
      <c r="M51" s="722"/>
      <c r="N51" s="719"/>
    </row>
    <row r="52" spans="1:14" ht="10.199999999999999" x14ac:dyDescent="0.2">
      <c r="A52" s="718"/>
      <c r="B52" s="719"/>
      <c r="C52" s="720"/>
      <c r="D52" s="720"/>
      <c r="E52" s="720"/>
      <c r="F52" s="720"/>
      <c r="G52" s="720"/>
      <c r="H52" s="720"/>
      <c r="I52" s="721"/>
      <c r="J52" s="720"/>
      <c r="K52" s="720"/>
      <c r="L52" s="720"/>
      <c r="M52" s="722"/>
      <c r="N52" s="719"/>
    </row>
    <row r="53" spans="1:14" ht="10.199999999999999" x14ac:dyDescent="0.2">
      <c r="A53" s="718"/>
      <c r="B53" s="719"/>
      <c r="C53" s="720"/>
      <c r="D53" s="720"/>
      <c r="E53" s="720"/>
      <c r="F53" s="720"/>
      <c r="G53" s="720"/>
      <c r="H53" s="720"/>
      <c r="I53" s="721"/>
      <c r="J53" s="720"/>
      <c r="K53" s="720"/>
      <c r="L53" s="720"/>
      <c r="M53" s="722"/>
      <c r="N53" s="719"/>
    </row>
    <row r="54" spans="1:14" ht="10.199999999999999" x14ac:dyDescent="0.2">
      <c r="A54" s="718"/>
      <c r="B54" s="719"/>
      <c r="C54" s="720"/>
      <c r="D54" s="720"/>
      <c r="E54" s="720"/>
      <c r="F54" s="720"/>
      <c r="G54" s="720"/>
      <c r="H54" s="720"/>
      <c r="I54" s="721"/>
      <c r="J54" s="720"/>
      <c r="K54" s="720"/>
      <c r="L54" s="720"/>
      <c r="M54" s="722"/>
      <c r="N54" s="719"/>
    </row>
    <row r="55" spans="1:14" ht="10.199999999999999" x14ac:dyDescent="0.2">
      <c r="A55" s="718"/>
      <c r="B55" s="719"/>
      <c r="C55" s="720"/>
      <c r="D55" s="720"/>
      <c r="E55" s="720"/>
      <c r="F55" s="720"/>
      <c r="G55" s="720"/>
      <c r="H55" s="720"/>
      <c r="I55" s="721"/>
      <c r="J55" s="720"/>
      <c r="K55" s="720"/>
      <c r="L55" s="720"/>
      <c r="M55" s="722"/>
      <c r="N55" s="719"/>
    </row>
    <row r="56" spans="1:14" ht="10.199999999999999" x14ac:dyDescent="0.2">
      <c r="A56" s="718"/>
      <c r="B56" s="719"/>
      <c r="C56" s="720"/>
      <c r="D56" s="720"/>
      <c r="E56" s="720"/>
      <c r="F56" s="720"/>
      <c r="G56" s="720"/>
      <c r="H56" s="720"/>
      <c r="I56" s="721"/>
      <c r="J56" s="720"/>
      <c r="K56" s="720"/>
      <c r="L56" s="720"/>
      <c r="M56" s="722"/>
      <c r="N56" s="719"/>
    </row>
    <row r="57" spans="1:14" ht="10.199999999999999" x14ac:dyDescent="0.2">
      <c r="A57" s="718"/>
      <c r="B57" s="719"/>
      <c r="C57" s="720"/>
      <c r="D57" s="720"/>
      <c r="E57" s="720"/>
      <c r="F57" s="720"/>
      <c r="G57" s="720"/>
      <c r="H57" s="720"/>
      <c r="I57" s="721"/>
      <c r="J57" s="720"/>
      <c r="K57" s="720"/>
      <c r="L57" s="720"/>
      <c r="M57" s="722"/>
      <c r="N57" s="719"/>
    </row>
    <row r="58" spans="1:14" ht="10.199999999999999" x14ac:dyDescent="0.2">
      <c r="A58" s="718"/>
      <c r="B58" s="719"/>
      <c r="C58" s="720"/>
      <c r="D58" s="720"/>
      <c r="E58" s="720"/>
      <c r="F58" s="720"/>
      <c r="G58" s="720"/>
      <c r="H58" s="720"/>
      <c r="I58" s="721"/>
      <c r="J58" s="720"/>
      <c r="K58" s="720"/>
      <c r="L58" s="720"/>
      <c r="M58" s="722"/>
      <c r="N58" s="719"/>
    </row>
    <row r="59" spans="1:14" ht="10.199999999999999" x14ac:dyDescent="0.2">
      <c r="A59" s="718"/>
      <c r="B59" s="719"/>
      <c r="C59" s="720"/>
      <c r="D59" s="720"/>
      <c r="E59" s="720"/>
      <c r="F59" s="720"/>
      <c r="G59" s="720"/>
      <c r="H59" s="720"/>
      <c r="I59" s="721"/>
      <c r="J59" s="720"/>
      <c r="K59" s="720"/>
      <c r="L59" s="720"/>
      <c r="M59" s="722"/>
      <c r="N59" s="719"/>
    </row>
    <row r="60" spans="1:14" ht="10.199999999999999" x14ac:dyDescent="0.2">
      <c r="A60" s="718"/>
      <c r="B60" s="719"/>
      <c r="C60" s="720"/>
      <c r="D60" s="720"/>
      <c r="E60" s="720"/>
      <c r="F60" s="720"/>
      <c r="G60" s="720"/>
      <c r="H60" s="720"/>
      <c r="I60" s="721"/>
      <c r="J60" s="720"/>
      <c r="K60" s="720"/>
      <c r="L60" s="720"/>
      <c r="M60" s="722"/>
      <c r="N60" s="719"/>
    </row>
    <row r="61" spans="1:14" ht="10.199999999999999" x14ac:dyDescent="0.2">
      <c r="A61" s="718"/>
      <c r="B61" s="719"/>
      <c r="C61" s="720"/>
      <c r="D61" s="720"/>
      <c r="E61" s="720"/>
      <c r="F61" s="720"/>
      <c r="G61" s="720"/>
      <c r="H61" s="720"/>
      <c r="I61" s="721"/>
      <c r="J61" s="720"/>
      <c r="K61" s="720"/>
      <c r="L61" s="720"/>
      <c r="M61" s="722"/>
      <c r="N61" s="719"/>
    </row>
    <row r="62" spans="1:14" ht="10.199999999999999" x14ac:dyDescent="0.2">
      <c r="A62" s="718"/>
      <c r="B62" s="719"/>
      <c r="C62" s="720"/>
      <c r="D62" s="720"/>
      <c r="E62" s="720"/>
      <c r="F62" s="720"/>
      <c r="G62" s="720"/>
      <c r="H62" s="720"/>
      <c r="I62" s="721"/>
      <c r="J62" s="720"/>
      <c r="K62" s="720"/>
      <c r="L62" s="720"/>
      <c r="M62" s="722"/>
      <c r="N62" s="719"/>
    </row>
    <row r="63" spans="1:14" ht="10.199999999999999" x14ac:dyDescent="0.2">
      <c r="A63" s="718"/>
      <c r="B63" s="719"/>
      <c r="C63" s="720"/>
      <c r="D63" s="720"/>
      <c r="E63" s="720"/>
      <c r="F63" s="720"/>
      <c r="G63" s="720"/>
      <c r="H63" s="720"/>
      <c r="I63" s="721"/>
      <c r="J63" s="720"/>
      <c r="K63" s="720"/>
      <c r="L63" s="720"/>
      <c r="M63" s="722"/>
      <c r="N63" s="719"/>
    </row>
    <row r="64" spans="1:14" ht="10.199999999999999" x14ac:dyDescent="0.2">
      <c r="A64" s="718"/>
      <c r="B64" s="719"/>
      <c r="C64" s="720"/>
      <c r="D64" s="720"/>
      <c r="E64" s="720"/>
      <c r="F64" s="720"/>
      <c r="G64" s="720"/>
      <c r="H64" s="720"/>
      <c r="I64" s="721"/>
      <c r="J64" s="720"/>
      <c r="K64" s="720"/>
      <c r="L64" s="720"/>
      <c r="M64" s="722"/>
      <c r="N64" s="719"/>
    </row>
    <row r="65" spans="1:14" ht="10.199999999999999" x14ac:dyDescent="0.2">
      <c r="A65" s="718"/>
      <c r="B65" s="719"/>
      <c r="C65" s="720"/>
      <c r="D65" s="720"/>
      <c r="E65" s="720"/>
      <c r="F65" s="720"/>
      <c r="G65" s="720"/>
      <c r="H65" s="720"/>
      <c r="I65" s="721"/>
      <c r="J65" s="720"/>
      <c r="K65" s="720"/>
      <c r="L65" s="720"/>
      <c r="M65" s="722"/>
      <c r="N65" s="719"/>
    </row>
    <row r="66" spans="1:14" ht="10.199999999999999" x14ac:dyDescent="0.2">
      <c r="A66" s="718"/>
      <c r="B66" s="719"/>
      <c r="C66" s="720"/>
      <c r="D66" s="720"/>
      <c r="E66" s="720"/>
      <c r="F66" s="720"/>
      <c r="G66" s="720"/>
      <c r="H66" s="720"/>
      <c r="I66" s="721"/>
      <c r="J66" s="720"/>
      <c r="K66" s="720"/>
      <c r="L66" s="720"/>
      <c r="M66" s="722"/>
      <c r="N66" s="719"/>
    </row>
    <row r="67" spans="1:14" ht="10.199999999999999" x14ac:dyDescent="0.2">
      <c r="A67" s="718"/>
      <c r="B67" s="719"/>
      <c r="C67" s="720"/>
      <c r="D67" s="720"/>
      <c r="E67" s="720"/>
      <c r="F67" s="720"/>
      <c r="G67" s="720"/>
      <c r="H67" s="720"/>
      <c r="I67" s="721"/>
      <c r="J67" s="720"/>
      <c r="K67" s="720"/>
      <c r="L67" s="720"/>
      <c r="M67" s="722"/>
      <c r="N67" s="719"/>
    </row>
    <row r="68" spans="1:14" ht="10.199999999999999" x14ac:dyDescent="0.2">
      <c r="A68" s="718"/>
      <c r="B68" s="719"/>
      <c r="C68" s="720"/>
      <c r="D68" s="720"/>
      <c r="E68" s="720"/>
      <c r="F68" s="720"/>
      <c r="G68" s="720"/>
      <c r="H68" s="720"/>
      <c r="I68" s="721"/>
      <c r="J68" s="720"/>
      <c r="K68" s="720"/>
      <c r="L68" s="720"/>
      <c r="M68" s="722"/>
      <c r="N68" s="719"/>
    </row>
    <row r="69" spans="1:14" ht="10.199999999999999" x14ac:dyDescent="0.2">
      <c r="A69" s="718"/>
      <c r="B69" s="719"/>
      <c r="C69" s="720"/>
      <c r="D69" s="720"/>
      <c r="E69" s="720"/>
      <c r="F69" s="720"/>
      <c r="G69" s="720"/>
      <c r="H69" s="720"/>
      <c r="I69" s="721"/>
      <c r="J69" s="720"/>
      <c r="K69" s="720"/>
      <c r="L69" s="720"/>
      <c r="M69" s="722"/>
      <c r="N69" s="719"/>
    </row>
    <row r="70" spans="1:14" ht="10.199999999999999" x14ac:dyDescent="0.2">
      <c r="A70" s="718"/>
      <c r="B70" s="719"/>
      <c r="C70" s="720"/>
      <c r="D70" s="720"/>
      <c r="E70" s="720"/>
      <c r="F70" s="720"/>
      <c r="G70" s="720"/>
      <c r="H70" s="720"/>
      <c r="I70" s="721"/>
      <c r="J70" s="720"/>
      <c r="K70" s="720"/>
      <c r="L70" s="720"/>
      <c r="M70" s="722"/>
      <c r="N70" s="719"/>
    </row>
    <row r="71" spans="1:14" ht="10.199999999999999" x14ac:dyDescent="0.2">
      <c r="A71" s="718"/>
      <c r="B71" s="719"/>
      <c r="C71" s="720"/>
      <c r="D71" s="720"/>
      <c r="E71" s="720"/>
      <c r="F71" s="720"/>
      <c r="G71" s="720"/>
      <c r="H71" s="720"/>
      <c r="I71" s="721"/>
      <c r="J71" s="720"/>
      <c r="K71" s="720"/>
      <c r="L71" s="720"/>
      <c r="M71" s="722"/>
      <c r="N71" s="719"/>
    </row>
    <row r="72" spans="1:14" ht="10.199999999999999" x14ac:dyDescent="0.2">
      <c r="A72" s="718"/>
      <c r="B72" s="719"/>
      <c r="C72" s="720"/>
      <c r="D72" s="720"/>
      <c r="E72" s="720"/>
      <c r="F72" s="720"/>
      <c r="G72" s="720"/>
      <c r="H72" s="720"/>
      <c r="I72" s="721"/>
      <c r="J72" s="720"/>
      <c r="K72" s="720"/>
      <c r="L72" s="720"/>
      <c r="M72" s="722"/>
      <c r="N72" s="719"/>
    </row>
    <row r="73" spans="1:14" ht="10.199999999999999" x14ac:dyDescent="0.2">
      <c r="A73" s="718"/>
      <c r="B73" s="719"/>
      <c r="C73" s="720"/>
      <c r="D73" s="720"/>
      <c r="E73" s="720"/>
      <c r="F73" s="720"/>
      <c r="G73" s="720"/>
      <c r="H73" s="720"/>
      <c r="I73" s="721"/>
      <c r="J73" s="720"/>
      <c r="K73" s="720"/>
      <c r="L73" s="720"/>
      <c r="M73" s="722"/>
      <c r="N73" s="719"/>
    </row>
    <row r="74" spans="1:14" ht="10.199999999999999" x14ac:dyDescent="0.2">
      <c r="A74" s="718"/>
      <c r="B74" s="719"/>
      <c r="C74" s="720"/>
      <c r="D74" s="720"/>
      <c r="E74" s="720"/>
      <c r="F74" s="720"/>
      <c r="G74" s="720"/>
      <c r="H74" s="720"/>
      <c r="I74" s="721"/>
      <c r="J74" s="720"/>
      <c r="K74" s="720"/>
      <c r="L74" s="720"/>
      <c r="M74" s="722"/>
      <c r="N74" s="719"/>
    </row>
    <row r="75" spans="1:14" ht="10.199999999999999" x14ac:dyDescent="0.2">
      <c r="A75" s="718"/>
      <c r="B75" s="719"/>
      <c r="C75" s="720"/>
      <c r="D75" s="720"/>
      <c r="E75" s="720"/>
      <c r="F75" s="720"/>
      <c r="G75" s="720"/>
      <c r="H75" s="720"/>
      <c r="I75" s="721"/>
      <c r="J75" s="720"/>
      <c r="K75" s="720"/>
      <c r="L75" s="720"/>
      <c r="M75" s="722"/>
      <c r="N75" s="719"/>
    </row>
    <row r="76" spans="1:14" ht="10.199999999999999" x14ac:dyDescent="0.2">
      <c r="A76" s="718"/>
      <c r="B76" s="719"/>
      <c r="C76" s="720"/>
      <c r="D76" s="720"/>
      <c r="E76" s="720"/>
      <c r="F76" s="720"/>
      <c r="G76" s="720"/>
      <c r="H76" s="720"/>
      <c r="I76" s="721"/>
      <c r="J76" s="720"/>
      <c r="K76" s="720"/>
      <c r="L76" s="720"/>
      <c r="M76" s="722"/>
      <c r="N76" s="719"/>
    </row>
    <row r="77" spans="1:14" ht="10.199999999999999" x14ac:dyDescent="0.2">
      <c r="A77" s="718"/>
      <c r="B77" s="719"/>
      <c r="C77" s="720"/>
      <c r="D77" s="720"/>
      <c r="E77" s="720"/>
      <c r="F77" s="720"/>
      <c r="G77" s="720"/>
      <c r="H77" s="720"/>
      <c r="I77" s="721"/>
      <c r="J77" s="720"/>
      <c r="K77" s="720"/>
      <c r="L77" s="720"/>
      <c r="M77" s="722"/>
      <c r="N77" s="719"/>
    </row>
    <row r="78" spans="1:14" ht="10.199999999999999" x14ac:dyDescent="0.2">
      <c r="A78" s="718"/>
      <c r="B78" s="719"/>
      <c r="C78" s="720"/>
      <c r="D78" s="720"/>
      <c r="E78" s="720"/>
      <c r="F78" s="720"/>
      <c r="G78" s="720"/>
      <c r="H78" s="720"/>
      <c r="I78" s="721"/>
      <c r="J78" s="720"/>
      <c r="K78" s="720"/>
      <c r="L78" s="720"/>
      <c r="M78" s="722"/>
      <c r="N78" s="719"/>
    </row>
    <row r="79" spans="1:14" ht="10.199999999999999" x14ac:dyDescent="0.2">
      <c r="A79" s="718"/>
      <c r="B79" s="719"/>
      <c r="C79" s="720"/>
      <c r="D79" s="720"/>
      <c r="E79" s="720"/>
      <c r="F79" s="720"/>
      <c r="G79" s="720"/>
      <c r="H79" s="720"/>
      <c r="I79" s="721"/>
      <c r="J79" s="720"/>
      <c r="K79" s="720"/>
      <c r="L79" s="720"/>
      <c r="M79" s="722"/>
      <c r="N79" s="719"/>
    </row>
    <row r="80" spans="1:14" ht="10.199999999999999" x14ac:dyDescent="0.2">
      <c r="A80" s="718"/>
      <c r="B80" s="719"/>
      <c r="C80" s="720"/>
      <c r="D80" s="720"/>
      <c r="E80" s="720"/>
      <c r="F80" s="720"/>
      <c r="G80" s="720"/>
      <c r="H80" s="720"/>
      <c r="I80" s="721"/>
      <c r="J80" s="720"/>
      <c r="K80" s="720"/>
      <c r="L80" s="720"/>
      <c r="M80" s="722"/>
      <c r="N80" s="719"/>
    </row>
    <row r="81" spans="1:14" ht="10.199999999999999" x14ac:dyDescent="0.2">
      <c r="A81" s="718"/>
      <c r="B81" s="719"/>
      <c r="C81" s="720"/>
      <c r="D81" s="720"/>
      <c r="E81" s="720"/>
      <c r="F81" s="720"/>
      <c r="G81" s="720"/>
      <c r="H81" s="720"/>
      <c r="I81" s="721"/>
      <c r="J81" s="720"/>
      <c r="K81" s="720"/>
      <c r="L81" s="720"/>
      <c r="M81" s="722"/>
      <c r="N81" s="719"/>
    </row>
    <row r="82" spans="1:14" ht="10.199999999999999" x14ac:dyDescent="0.2">
      <c r="A82" s="718"/>
      <c r="B82" s="719"/>
      <c r="C82" s="720"/>
      <c r="D82" s="720"/>
      <c r="E82" s="720"/>
      <c r="F82" s="720"/>
      <c r="G82" s="720"/>
      <c r="H82" s="720"/>
      <c r="I82" s="721"/>
      <c r="J82" s="720"/>
      <c r="K82" s="720"/>
      <c r="L82" s="720"/>
      <c r="M82" s="722"/>
      <c r="N82" s="719"/>
    </row>
    <row r="83" spans="1:14" ht="10.199999999999999" x14ac:dyDescent="0.2">
      <c r="A83" s="718"/>
      <c r="B83" s="719"/>
      <c r="C83" s="720"/>
      <c r="D83" s="720"/>
      <c r="E83" s="720"/>
      <c r="F83" s="720"/>
      <c r="G83" s="720"/>
      <c r="H83" s="720"/>
      <c r="I83" s="721"/>
      <c r="J83" s="720"/>
      <c r="K83" s="720"/>
      <c r="L83" s="720"/>
      <c r="M83" s="722"/>
      <c r="N83" s="719"/>
    </row>
    <row r="84" spans="1:14" ht="10.199999999999999" x14ac:dyDescent="0.2">
      <c r="A84" s="718"/>
      <c r="B84" s="719"/>
      <c r="C84" s="720"/>
      <c r="D84" s="720"/>
      <c r="E84" s="720"/>
      <c r="F84" s="720"/>
      <c r="G84" s="720"/>
      <c r="H84" s="720"/>
      <c r="I84" s="721"/>
      <c r="J84" s="720"/>
      <c r="K84" s="720"/>
      <c r="L84" s="720"/>
      <c r="M84" s="722"/>
      <c r="N84" s="719"/>
    </row>
    <row r="85" spans="1:14" ht="10.199999999999999" x14ac:dyDescent="0.2">
      <c r="A85" s="718"/>
      <c r="B85" s="719"/>
      <c r="C85" s="720"/>
      <c r="D85" s="720"/>
      <c r="E85" s="720"/>
      <c r="F85" s="720"/>
      <c r="G85" s="720"/>
      <c r="H85" s="720"/>
      <c r="I85" s="721"/>
      <c r="J85" s="720"/>
      <c r="K85" s="720"/>
      <c r="L85" s="720"/>
      <c r="M85" s="722"/>
      <c r="N85" s="719"/>
    </row>
    <row r="86" spans="1:14" ht="10.199999999999999" x14ac:dyDescent="0.2">
      <c r="A86" s="718"/>
      <c r="B86" s="719"/>
      <c r="C86" s="720"/>
      <c r="D86" s="720"/>
      <c r="E86" s="720"/>
      <c r="F86" s="720"/>
      <c r="G86" s="720"/>
      <c r="H86" s="720"/>
      <c r="I86" s="721"/>
      <c r="J86" s="720"/>
      <c r="K86" s="720"/>
      <c r="L86" s="720"/>
      <c r="M86" s="722"/>
      <c r="N86" s="719"/>
    </row>
    <row r="87" spans="1:14" ht="10.199999999999999" x14ac:dyDescent="0.2">
      <c r="A87" s="718"/>
      <c r="B87" s="719"/>
      <c r="C87" s="720"/>
      <c r="D87" s="720"/>
      <c r="E87" s="720"/>
      <c r="F87" s="720"/>
      <c r="G87" s="720"/>
      <c r="H87" s="720"/>
      <c r="I87" s="721"/>
      <c r="J87" s="720"/>
      <c r="K87" s="720"/>
      <c r="L87" s="720"/>
      <c r="M87" s="722"/>
      <c r="N87" s="719"/>
    </row>
    <row r="88" spans="1:14" ht="10.199999999999999" x14ac:dyDescent="0.2">
      <c r="A88" s="718"/>
      <c r="B88" s="719"/>
      <c r="C88" s="720"/>
      <c r="D88" s="720"/>
      <c r="E88" s="720"/>
      <c r="F88" s="720"/>
      <c r="G88" s="720"/>
      <c r="H88" s="720"/>
      <c r="I88" s="721"/>
      <c r="J88" s="720"/>
      <c r="K88" s="720"/>
      <c r="L88" s="720"/>
      <c r="M88" s="722"/>
      <c r="N88" s="719"/>
    </row>
    <row r="89" spans="1:14" ht="10.199999999999999" x14ac:dyDescent="0.2">
      <c r="A89" s="718"/>
      <c r="B89" s="719"/>
      <c r="C89" s="720"/>
      <c r="D89" s="720"/>
      <c r="E89" s="720"/>
      <c r="F89" s="720"/>
      <c r="G89" s="720"/>
      <c r="H89" s="720"/>
      <c r="I89" s="721"/>
      <c r="J89" s="720"/>
      <c r="K89" s="720"/>
      <c r="L89" s="720"/>
      <c r="M89" s="722"/>
      <c r="N89" s="719"/>
    </row>
    <row r="90" spans="1:14" ht="10.199999999999999" x14ac:dyDescent="0.2">
      <c r="A90" s="718"/>
      <c r="B90" s="719"/>
      <c r="C90" s="720"/>
      <c r="D90" s="720"/>
      <c r="E90" s="720"/>
      <c r="F90" s="720"/>
      <c r="G90" s="720"/>
      <c r="H90" s="720"/>
      <c r="I90" s="721"/>
      <c r="J90" s="720"/>
      <c r="K90" s="720"/>
      <c r="L90" s="720"/>
      <c r="M90" s="722"/>
      <c r="N90" s="719"/>
    </row>
    <row r="91" spans="1:14" ht="10.199999999999999" x14ac:dyDescent="0.2">
      <c r="A91" s="718"/>
      <c r="B91" s="719"/>
      <c r="C91" s="720"/>
      <c r="D91" s="720"/>
      <c r="E91" s="720"/>
      <c r="F91" s="720"/>
      <c r="G91" s="720"/>
      <c r="H91" s="720"/>
      <c r="I91" s="721"/>
      <c r="J91" s="720"/>
      <c r="K91" s="720"/>
      <c r="L91" s="720"/>
      <c r="M91" s="722"/>
      <c r="N91" s="719"/>
    </row>
    <row r="92" spans="1:14" ht="10.199999999999999" x14ac:dyDescent="0.2">
      <c r="A92" s="718"/>
      <c r="B92" s="719"/>
      <c r="C92" s="720"/>
      <c r="D92" s="720"/>
      <c r="E92" s="720"/>
      <c r="F92" s="720"/>
      <c r="G92" s="720"/>
      <c r="H92" s="720"/>
      <c r="I92" s="721"/>
      <c r="J92" s="720"/>
      <c r="K92" s="720"/>
      <c r="L92" s="720"/>
      <c r="M92" s="722"/>
      <c r="N92" s="719"/>
    </row>
    <row r="93" spans="1:14" ht="10.199999999999999" x14ac:dyDescent="0.2">
      <c r="A93" s="718"/>
      <c r="B93" s="719"/>
      <c r="C93" s="720"/>
      <c r="D93" s="720"/>
      <c r="E93" s="720"/>
      <c r="F93" s="720"/>
      <c r="G93" s="720"/>
      <c r="H93" s="720"/>
      <c r="I93" s="721"/>
      <c r="J93" s="720"/>
      <c r="K93" s="720"/>
      <c r="L93" s="720"/>
      <c r="M93" s="722"/>
      <c r="N93" s="719"/>
    </row>
    <row r="94" spans="1:14" ht="10.199999999999999" x14ac:dyDescent="0.2">
      <c r="A94" s="718"/>
      <c r="B94" s="719"/>
      <c r="C94" s="720"/>
      <c r="D94" s="720"/>
      <c r="E94" s="720"/>
      <c r="F94" s="720"/>
      <c r="G94" s="720"/>
      <c r="H94" s="720"/>
      <c r="I94" s="721"/>
      <c r="J94" s="720"/>
      <c r="K94" s="720"/>
      <c r="L94" s="720"/>
      <c r="M94" s="722"/>
      <c r="N94" s="719"/>
    </row>
    <row r="95" spans="1:14" ht="10.199999999999999" x14ac:dyDescent="0.2">
      <c r="A95" s="718"/>
      <c r="B95" s="719"/>
      <c r="C95" s="720"/>
      <c r="D95" s="720"/>
      <c r="E95" s="720"/>
      <c r="F95" s="720"/>
      <c r="G95" s="720"/>
      <c r="H95" s="720"/>
      <c r="I95" s="721"/>
      <c r="J95" s="720"/>
      <c r="K95" s="720"/>
      <c r="L95" s="720"/>
      <c r="M95" s="722"/>
      <c r="N95" s="719"/>
    </row>
    <row r="96" spans="1:14" ht="10.199999999999999" x14ac:dyDescent="0.2">
      <c r="A96" s="718"/>
      <c r="B96" s="719"/>
      <c r="C96" s="720"/>
      <c r="D96" s="720"/>
      <c r="E96" s="720"/>
      <c r="F96" s="720"/>
      <c r="G96" s="720"/>
      <c r="H96" s="720"/>
      <c r="I96" s="721"/>
      <c r="J96" s="720"/>
      <c r="K96" s="720"/>
      <c r="L96" s="720"/>
      <c r="M96" s="722"/>
      <c r="N96" s="719"/>
    </row>
    <row r="97" spans="1:14" ht="10.199999999999999" x14ac:dyDescent="0.2">
      <c r="A97" s="718"/>
      <c r="B97" s="719"/>
      <c r="C97" s="720"/>
      <c r="D97" s="720"/>
      <c r="E97" s="720"/>
      <c r="F97" s="720"/>
      <c r="G97" s="720"/>
      <c r="H97" s="720"/>
      <c r="I97" s="721"/>
      <c r="J97" s="720"/>
      <c r="K97" s="720"/>
      <c r="L97" s="720"/>
      <c r="M97" s="722"/>
      <c r="N97" s="719"/>
    </row>
    <row r="98" spans="1:14" ht="10.199999999999999" x14ac:dyDescent="0.2">
      <c r="A98" s="718"/>
      <c r="B98" s="719"/>
      <c r="C98" s="720"/>
      <c r="D98" s="720"/>
      <c r="E98" s="720"/>
      <c r="F98" s="720"/>
      <c r="G98" s="720"/>
      <c r="H98" s="720"/>
      <c r="I98" s="721"/>
      <c r="J98" s="720"/>
      <c r="K98" s="720"/>
      <c r="L98" s="720"/>
      <c r="M98" s="722"/>
      <c r="N98" s="719"/>
    </row>
    <row r="99" spans="1:14" ht="10.199999999999999" x14ac:dyDescent="0.2">
      <c r="A99" s="718"/>
      <c r="B99" s="719"/>
      <c r="C99" s="720"/>
      <c r="D99" s="720"/>
      <c r="E99" s="720"/>
      <c r="F99" s="720"/>
      <c r="G99" s="720"/>
      <c r="H99" s="720"/>
      <c r="I99" s="721"/>
      <c r="J99" s="720"/>
      <c r="K99" s="720"/>
      <c r="L99" s="720"/>
      <c r="M99" s="722"/>
      <c r="N99" s="719"/>
    </row>
    <row r="100" spans="1:14" ht="10.199999999999999" x14ac:dyDescent="0.2">
      <c r="A100" s="718"/>
      <c r="B100" s="719"/>
      <c r="C100" s="720"/>
      <c r="D100" s="720"/>
      <c r="E100" s="720"/>
      <c r="F100" s="720"/>
      <c r="G100" s="720"/>
      <c r="H100" s="720"/>
      <c r="I100" s="721"/>
      <c r="J100" s="720"/>
      <c r="K100" s="720"/>
      <c r="L100" s="720"/>
      <c r="M100" s="722"/>
      <c r="N100" s="719"/>
    </row>
    <row r="101" spans="1:14" ht="10.199999999999999" x14ac:dyDescent="0.2">
      <c r="A101" s="718"/>
      <c r="B101" s="719"/>
      <c r="C101" s="720"/>
      <c r="D101" s="720"/>
      <c r="E101" s="720"/>
      <c r="F101" s="720"/>
      <c r="G101" s="720"/>
      <c r="H101" s="720"/>
      <c r="I101" s="721"/>
      <c r="J101" s="720"/>
      <c r="K101" s="720"/>
      <c r="L101" s="720"/>
      <c r="M101" s="722"/>
      <c r="N101" s="719"/>
    </row>
    <row r="102" spans="1:14" ht="10.199999999999999" x14ac:dyDescent="0.2">
      <c r="A102" s="718"/>
      <c r="B102" s="719"/>
      <c r="C102" s="720"/>
      <c r="D102" s="720"/>
      <c r="E102" s="720"/>
      <c r="F102" s="720"/>
      <c r="G102" s="720"/>
      <c r="H102" s="720"/>
      <c r="I102" s="721"/>
      <c r="J102" s="720"/>
      <c r="K102" s="720"/>
      <c r="L102" s="720"/>
      <c r="M102" s="722"/>
      <c r="N102" s="719"/>
    </row>
    <row r="103" spans="1:14" ht="10.199999999999999" x14ac:dyDescent="0.2">
      <c r="A103" s="718"/>
      <c r="B103" s="719"/>
      <c r="C103" s="720"/>
      <c r="D103" s="720"/>
      <c r="E103" s="720"/>
      <c r="F103" s="720"/>
      <c r="G103" s="720"/>
      <c r="H103" s="720"/>
      <c r="I103" s="721"/>
      <c r="J103" s="720"/>
      <c r="K103" s="720"/>
      <c r="L103" s="720"/>
      <c r="M103" s="722"/>
      <c r="N103" s="719"/>
    </row>
    <row r="104" spans="1:14" ht="10.199999999999999" x14ac:dyDescent="0.2">
      <c r="A104" s="718"/>
      <c r="B104" s="719"/>
      <c r="C104" s="720"/>
      <c r="D104" s="720"/>
      <c r="E104" s="720"/>
      <c r="F104" s="720"/>
      <c r="G104" s="720"/>
      <c r="H104" s="720"/>
      <c r="I104" s="721"/>
      <c r="J104" s="720"/>
      <c r="K104" s="720"/>
      <c r="L104" s="720"/>
      <c r="M104" s="722"/>
      <c r="N104" s="719"/>
    </row>
    <row r="105" spans="1:14" ht="10.199999999999999" x14ac:dyDescent="0.2">
      <c r="A105" s="718"/>
      <c r="B105" s="719"/>
      <c r="C105" s="720"/>
      <c r="D105" s="720"/>
      <c r="E105" s="720"/>
      <c r="F105" s="720"/>
      <c r="G105" s="720"/>
      <c r="H105" s="720"/>
      <c r="I105" s="721"/>
      <c r="J105" s="720"/>
      <c r="K105" s="720"/>
      <c r="L105" s="720"/>
      <c r="M105" s="722"/>
      <c r="N105" s="719"/>
    </row>
    <row r="106" spans="1:14" ht="10.199999999999999" x14ac:dyDescent="0.2">
      <c r="A106" s="718"/>
      <c r="B106" s="719"/>
      <c r="C106" s="720"/>
      <c r="D106" s="720"/>
      <c r="E106" s="720"/>
      <c r="F106" s="720"/>
      <c r="G106" s="720"/>
      <c r="H106" s="720"/>
      <c r="I106" s="721"/>
      <c r="J106" s="720"/>
      <c r="K106" s="720"/>
      <c r="L106" s="720"/>
      <c r="M106" s="722"/>
      <c r="N106" s="719"/>
    </row>
    <row r="107" spans="1:14" ht="10.199999999999999" x14ac:dyDescent="0.2">
      <c r="A107" s="718"/>
      <c r="B107" s="719"/>
      <c r="C107" s="720"/>
      <c r="D107" s="720"/>
      <c r="E107" s="720"/>
      <c r="F107" s="720"/>
      <c r="G107" s="720"/>
      <c r="H107" s="720"/>
      <c r="I107" s="721"/>
      <c r="J107" s="720"/>
      <c r="K107" s="720"/>
      <c r="L107" s="720"/>
      <c r="M107" s="722"/>
      <c r="N107" s="719"/>
    </row>
    <row r="108" spans="1:14" ht="10.199999999999999" x14ac:dyDescent="0.2">
      <c r="A108" s="718"/>
      <c r="B108" s="719"/>
      <c r="C108" s="720"/>
      <c r="D108" s="720"/>
      <c r="E108" s="720"/>
      <c r="F108" s="720"/>
      <c r="G108" s="720"/>
      <c r="H108" s="720"/>
      <c r="I108" s="721"/>
      <c r="J108" s="720"/>
      <c r="K108" s="720"/>
      <c r="L108" s="720"/>
      <c r="M108" s="722"/>
      <c r="N108" s="719"/>
    </row>
    <row r="109" spans="1:14" ht="10.199999999999999" x14ac:dyDescent="0.2">
      <c r="A109" s="718"/>
      <c r="B109" s="719"/>
      <c r="C109" s="720"/>
      <c r="D109" s="720"/>
      <c r="E109" s="720"/>
      <c r="F109" s="720"/>
      <c r="G109" s="720"/>
      <c r="H109" s="720"/>
      <c r="I109" s="721"/>
      <c r="J109" s="720"/>
      <c r="K109" s="720"/>
      <c r="L109" s="720"/>
      <c r="M109" s="722"/>
      <c r="N109" s="719"/>
    </row>
    <row r="110" spans="1:14" ht="10.199999999999999" x14ac:dyDescent="0.2">
      <c r="A110" s="718"/>
      <c r="B110" s="719"/>
      <c r="C110" s="720"/>
      <c r="D110" s="720"/>
      <c r="E110" s="720"/>
      <c r="F110" s="720"/>
      <c r="G110" s="720"/>
      <c r="H110" s="720"/>
      <c r="I110" s="721"/>
      <c r="J110" s="720"/>
      <c r="K110" s="720"/>
      <c r="L110" s="720"/>
      <c r="M110" s="722"/>
      <c r="N110" s="719"/>
    </row>
    <row r="111" spans="1:14" ht="10.199999999999999" x14ac:dyDescent="0.2">
      <c r="A111" s="718"/>
      <c r="B111" s="719"/>
      <c r="C111" s="720"/>
      <c r="D111" s="720"/>
      <c r="E111" s="720"/>
      <c r="F111" s="720"/>
      <c r="G111" s="720"/>
      <c r="H111" s="720"/>
      <c r="I111" s="721"/>
      <c r="J111" s="720"/>
      <c r="K111" s="720"/>
      <c r="L111" s="720"/>
      <c r="M111" s="722"/>
      <c r="N111" s="719"/>
    </row>
    <row r="112" spans="1:14" ht="10.199999999999999" x14ac:dyDescent="0.2">
      <c r="A112" s="718"/>
      <c r="B112" s="719"/>
      <c r="C112" s="720"/>
      <c r="D112" s="720"/>
      <c r="E112" s="720"/>
      <c r="F112" s="720"/>
      <c r="G112" s="720"/>
      <c r="H112" s="720"/>
      <c r="I112" s="721"/>
      <c r="J112" s="720"/>
      <c r="K112" s="720"/>
      <c r="L112" s="720"/>
      <c r="M112" s="722"/>
      <c r="N112" s="719"/>
    </row>
    <row r="113" spans="1:14" ht="10.199999999999999" x14ac:dyDescent="0.2">
      <c r="A113" s="718"/>
      <c r="B113" s="719"/>
      <c r="C113" s="720"/>
      <c r="D113" s="720"/>
      <c r="E113" s="720"/>
      <c r="F113" s="720"/>
      <c r="G113" s="720"/>
      <c r="H113" s="720"/>
      <c r="I113" s="721"/>
      <c r="J113" s="720"/>
      <c r="K113" s="720"/>
      <c r="L113" s="720"/>
      <c r="M113" s="722"/>
      <c r="N113" s="719"/>
    </row>
    <row r="114" spans="1:14" ht="10.199999999999999" x14ac:dyDescent="0.2">
      <c r="A114" s="718"/>
      <c r="B114" s="719"/>
      <c r="C114" s="720"/>
      <c r="D114" s="720"/>
      <c r="E114" s="720"/>
      <c r="F114" s="720"/>
      <c r="G114" s="720"/>
      <c r="H114" s="720"/>
      <c r="I114" s="721"/>
      <c r="J114" s="720"/>
      <c r="K114" s="720"/>
      <c r="L114" s="720"/>
      <c r="M114" s="722"/>
      <c r="N114" s="719"/>
    </row>
    <row r="115" spans="1:14" ht="10.199999999999999" x14ac:dyDescent="0.2">
      <c r="A115" s="718"/>
      <c r="B115" s="719"/>
      <c r="C115" s="720"/>
      <c r="D115" s="720"/>
      <c r="E115" s="720"/>
      <c r="F115" s="720"/>
      <c r="G115" s="720"/>
      <c r="H115" s="720"/>
      <c r="I115" s="721"/>
      <c r="J115" s="720"/>
      <c r="K115" s="720"/>
      <c r="L115" s="720"/>
      <c r="M115" s="722"/>
      <c r="N115" s="719"/>
    </row>
    <row r="116" spans="1:14" ht="10.199999999999999" x14ac:dyDescent="0.2">
      <c r="A116" s="718"/>
      <c r="B116" s="719"/>
      <c r="C116" s="720"/>
      <c r="D116" s="720"/>
      <c r="E116" s="720"/>
      <c r="F116" s="720"/>
      <c r="G116" s="720"/>
      <c r="H116" s="720"/>
      <c r="I116" s="721"/>
      <c r="J116" s="720"/>
      <c r="K116" s="720"/>
      <c r="L116" s="720"/>
      <c r="M116" s="722"/>
      <c r="N116" s="719"/>
    </row>
    <row r="117" spans="1:14" ht="10.199999999999999" x14ac:dyDescent="0.2">
      <c r="A117" s="718"/>
      <c r="B117" s="719"/>
      <c r="C117" s="720"/>
      <c r="D117" s="720"/>
      <c r="E117" s="720"/>
      <c r="F117" s="720"/>
      <c r="G117" s="720"/>
      <c r="H117" s="720"/>
      <c r="I117" s="721"/>
      <c r="J117" s="720"/>
      <c r="K117" s="720"/>
      <c r="L117" s="720"/>
      <c r="M117" s="722"/>
      <c r="N117" s="719"/>
    </row>
    <row r="118" spans="1:14" ht="10.199999999999999" x14ac:dyDescent="0.2">
      <c r="A118" s="718"/>
      <c r="B118" s="719"/>
      <c r="C118" s="720"/>
      <c r="D118" s="720"/>
      <c r="E118" s="720"/>
      <c r="F118" s="720"/>
      <c r="G118" s="720"/>
      <c r="H118" s="720"/>
      <c r="I118" s="721"/>
      <c r="J118" s="720"/>
      <c r="K118" s="720"/>
      <c r="L118" s="720"/>
      <c r="M118" s="722"/>
      <c r="N118" s="719"/>
    </row>
    <row r="119" spans="1:14" ht="10.199999999999999" x14ac:dyDescent="0.2">
      <c r="A119" s="718"/>
      <c r="B119" s="719"/>
      <c r="C119" s="720"/>
      <c r="D119" s="720"/>
      <c r="E119" s="720"/>
      <c r="F119" s="720"/>
      <c r="G119" s="720"/>
      <c r="H119" s="720"/>
      <c r="I119" s="721"/>
      <c r="J119" s="720"/>
      <c r="K119" s="720"/>
      <c r="L119" s="720"/>
      <c r="M119" s="722"/>
      <c r="N119" s="719"/>
    </row>
    <row r="120" spans="1:14" ht="10.199999999999999" x14ac:dyDescent="0.2">
      <c r="A120" s="718"/>
      <c r="B120" s="719"/>
      <c r="C120" s="720"/>
      <c r="D120" s="720"/>
      <c r="E120" s="720"/>
      <c r="F120" s="720"/>
      <c r="G120" s="720"/>
      <c r="H120" s="720"/>
      <c r="I120" s="721"/>
      <c r="J120" s="720"/>
      <c r="K120" s="720"/>
      <c r="L120" s="720"/>
      <c r="M120" s="722"/>
      <c r="N120" s="719"/>
    </row>
    <row r="121" spans="1:14" ht="10.199999999999999" x14ac:dyDescent="0.2">
      <c r="A121" s="718"/>
      <c r="B121" s="719"/>
      <c r="C121" s="720"/>
      <c r="D121" s="720"/>
      <c r="E121" s="720"/>
      <c r="F121" s="720"/>
      <c r="G121" s="720"/>
      <c r="H121" s="720"/>
      <c r="I121" s="721"/>
      <c r="J121" s="720"/>
      <c r="K121" s="720"/>
      <c r="L121" s="720"/>
      <c r="M121" s="722"/>
      <c r="N121" s="719"/>
    </row>
    <row r="122" spans="1:14" ht="10.199999999999999" x14ac:dyDescent="0.2">
      <c r="A122" s="718"/>
      <c r="B122" s="719"/>
      <c r="C122" s="720"/>
      <c r="D122" s="720"/>
      <c r="E122" s="720"/>
      <c r="F122" s="720"/>
      <c r="G122" s="720"/>
      <c r="H122" s="720"/>
      <c r="I122" s="721"/>
      <c r="J122" s="720"/>
      <c r="K122" s="720"/>
      <c r="L122" s="720"/>
      <c r="M122" s="722"/>
      <c r="N122" s="719"/>
    </row>
    <row r="123" spans="1:14" ht="10.199999999999999" x14ac:dyDescent="0.2">
      <c r="A123" s="718"/>
      <c r="B123" s="719"/>
      <c r="C123" s="720"/>
      <c r="D123" s="720"/>
      <c r="E123" s="720"/>
      <c r="F123" s="720"/>
      <c r="G123" s="720"/>
      <c r="H123" s="720"/>
      <c r="I123" s="721"/>
      <c r="J123" s="720"/>
      <c r="K123" s="720"/>
      <c r="L123" s="720"/>
      <c r="M123" s="722"/>
      <c r="N123" s="719"/>
    </row>
    <row r="124" spans="1:14" ht="10.199999999999999" x14ac:dyDescent="0.2">
      <c r="A124" s="718"/>
      <c r="B124" s="719"/>
      <c r="C124" s="720"/>
      <c r="D124" s="720"/>
      <c r="E124" s="720"/>
      <c r="F124" s="720"/>
      <c r="G124" s="720"/>
      <c r="H124" s="720"/>
      <c r="I124" s="721"/>
      <c r="J124" s="720"/>
      <c r="K124" s="720"/>
      <c r="L124" s="720"/>
      <c r="M124" s="722"/>
      <c r="N124" s="719"/>
    </row>
    <row r="125" spans="1:14" ht="10.199999999999999" x14ac:dyDescent="0.2">
      <c r="A125" s="718"/>
      <c r="B125" s="719"/>
      <c r="C125" s="720"/>
      <c r="D125" s="720"/>
      <c r="E125" s="720"/>
      <c r="F125" s="720"/>
      <c r="G125" s="720"/>
      <c r="H125" s="720"/>
      <c r="I125" s="721"/>
      <c r="J125" s="720"/>
      <c r="K125" s="720"/>
      <c r="L125" s="720"/>
      <c r="M125" s="722"/>
      <c r="N125" s="719"/>
    </row>
    <row r="126" spans="1:14" ht="10.199999999999999" x14ac:dyDescent="0.2">
      <c r="A126" s="718"/>
      <c r="B126" s="719"/>
      <c r="C126" s="720"/>
      <c r="D126" s="720"/>
      <c r="E126" s="720"/>
      <c r="F126" s="720"/>
      <c r="G126" s="720"/>
      <c r="H126" s="720"/>
      <c r="I126" s="721"/>
      <c r="J126" s="720"/>
      <c r="K126" s="720"/>
      <c r="L126" s="720"/>
      <c r="M126" s="722"/>
      <c r="N126" s="719"/>
    </row>
    <row r="127" spans="1:14" ht="10.199999999999999" x14ac:dyDescent="0.2">
      <c r="A127" s="718"/>
      <c r="B127" s="719"/>
      <c r="C127" s="720"/>
      <c r="D127" s="720"/>
      <c r="E127" s="720"/>
      <c r="F127" s="720"/>
      <c r="G127" s="720"/>
      <c r="H127" s="720"/>
      <c r="I127" s="721"/>
      <c r="J127" s="720"/>
      <c r="K127" s="720"/>
      <c r="L127" s="720"/>
      <c r="M127" s="722"/>
      <c r="N127" s="719"/>
    </row>
    <row r="128" spans="1:14" ht="10.199999999999999" x14ac:dyDescent="0.2">
      <c r="A128" s="718"/>
      <c r="B128" s="719"/>
      <c r="C128" s="720"/>
      <c r="D128" s="720"/>
      <c r="E128" s="720"/>
      <c r="F128" s="720"/>
      <c r="G128" s="720"/>
      <c r="H128" s="720"/>
      <c r="I128" s="721"/>
      <c r="J128" s="720"/>
      <c r="K128" s="720"/>
      <c r="L128" s="720"/>
      <c r="M128" s="722"/>
      <c r="N128" s="719"/>
    </row>
    <row r="129" spans="1:14" ht="10.199999999999999" x14ac:dyDescent="0.2">
      <c r="A129" s="718"/>
      <c r="B129" s="719"/>
      <c r="C129" s="720"/>
      <c r="D129" s="720"/>
      <c r="E129" s="720"/>
      <c r="F129" s="720"/>
      <c r="G129" s="720"/>
      <c r="H129" s="720"/>
      <c r="I129" s="721"/>
      <c r="J129" s="720"/>
      <c r="K129" s="720"/>
      <c r="L129" s="720"/>
      <c r="M129" s="722"/>
      <c r="N129" s="719"/>
    </row>
    <row r="130" spans="1:14" ht="10.199999999999999" x14ac:dyDescent="0.2">
      <c r="A130" s="718"/>
      <c r="B130" s="719"/>
      <c r="C130" s="720"/>
      <c r="D130" s="720"/>
      <c r="E130" s="720"/>
      <c r="F130" s="720"/>
      <c r="G130" s="720"/>
      <c r="H130" s="720"/>
      <c r="I130" s="721"/>
      <c r="J130" s="720"/>
      <c r="K130" s="720"/>
      <c r="L130" s="720"/>
      <c r="M130" s="722"/>
      <c r="N130" s="719"/>
    </row>
    <row r="131" spans="1:14" ht="10.199999999999999" x14ac:dyDescent="0.2">
      <c r="A131" s="718"/>
      <c r="B131" s="719"/>
      <c r="C131" s="720"/>
      <c r="D131" s="720"/>
      <c r="E131" s="720"/>
      <c r="F131" s="720"/>
      <c r="G131" s="720"/>
      <c r="H131" s="720"/>
      <c r="I131" s="721"/>
      <c r="J131" s="720"/>
      <c r="K131" s="720"/>
      <c r="L131" s="720"/>
      <c r="M131" s="722"/>
      <c r="N131" s="719"/>
    </row>
    <row r="132" spans="1:14" ht="10.199999999999999" x14ac:dyDescent="0.2">
      <c r="A132" s="718"/>
      <c r="B132" s="719"/>
      <c r="C132" s="720"/>
      <c r="D132" s="720"/>
      <c r="E132" s="720"/>
      <c r="F132" s="720"/>
      <c r="G132" s="720"/>
      <c r="H132" s="720"/>
      <c r="I132" s="721"/>
      <c r="J132" s="720"/>
      <c r="K132" s="720"/>
      <c r="L132" s="720"/>
      <c r="M132" s="722"/>
      <c r="N132" s="719"/>
    </row>
    <row r="133" spans="1:14" ht="10.199999999999999" x14ac:dyDescent="0.2">
      <c r="A133" s="718"/>
      <c r="B133" s="719"/>
      <c r="C133" s="720"/>
      <c r="D133" s="720"/>
      <c r="E133" s="720"/>
      <c r="F133" s="720"/>
      <c r="G133" s="720"/>
      <c r="H133" s="720"/>
      <c r="I133" s="721"/>
      <c r="J133" s="720"/>
      <c r="K133" s="720"/>
      <c r="L133" s="720"/>
      <c r="M133" s="722"/>
      <c r="N133" s="719"/>
    </row>
    <row r="134" spans="1:14" ht="10.199999999999999" x14ac:dyDescent="0.2">
      <c r="A134" s="718"/>
      <c r="B134" s="719"/>
      <c r="C134" s="720"/>
      <c r="D134" s="720"/>
      <c r="E134" s="720"/>
      <c r="F134" s="720"/>
      <c r="G134" s="720"/>
      <c r="H134" s="720"/>
      <c r="I134" s="721"/>
      <c r="J134" s="720"/>
      <c r="K134" s="720"/>
      <c r="L134" s="720"/>
      <c r="M134" s="722"/>
      <c r="N134" s="719"/>
    </row>
    <row r="135" spans="1:14" ht="10.199999999999999" x14ac:dyDescent="0.2">
      <c r="A135" s="718"/>
      <c r="B135" s="719"/>
      <c r="C135" s="720"/>
      <c r="D135" s="720"/>
      <c r="E135" s="720"/>
      <c r="F135" s="720"/>
      <c r="G135" s="720"/>
      <c r="H135" s="720"/>
      <c r="I135" s="721"/>
      <c r="J135" s="720"/>
      <c r="K135" s="720"/>
      <c r="L135" s="720"/>
      <c r="M135" s="722"/>
      <c r="N135" s="719"/>
    </row>
    <row r="136" spans="1:14" ht="10.199999999999999" x14ac:dyDescent="0.2">
      <c r="A136" s="718"/>
      <c r="B136" s="719"/>
      <c r="C136" s="720"/>
      <c r="D136" s="720"/>
      <c r="E136" s="720"/>
      <c r="F136" s="720"/>
      <c r="G136" s="720"/>
      <c r="H136" s="720"/>
      <c r="I136" s="721"/>
      <c r="J136" s="720"/>
      <c r="K136" s="720"/>
      <c r="L136" s="720"/>
      <c r="M136" s="722"/>
      <c r="N136" s="719"/>
    </row>
    <row r="137" spans="1:14" ht="10.199999999999999" x14ac:dyDescent="0.2">
      <c r="A137" s="718"/>
      <c r="B137" s="719"/>
      <c r="C137" s="720"/>
      <c r="D137" s="720"/>
      <c r="E137" s="720"/>
      <c r="F137" s="720"/>
      <c r="G137" s="720"/>
      <c r="H137" s="720"/>
      <c r="I137" s="721"/>
      <c r="J137" s="720"/>
      <c r="K137" s="720"/>
      <c r="L137" s="720"/>
      <c r="M137" s="722"/>
      <c r="N137" s="719"/>
    </row>
    <row r="138" spans="1:14" ht="10.199999999999999" x14ac:dyDescent="0.2">
      <c r="A138" s="718"/>
      <c r="B138" s="719"/>
      <c r="C138" s="720"/>
      <c r="D138" s="720"/>
      <c r="E138" s="720"/>
      <c r="F138" s="720"/>
      <c r="G138" s="720"/>
      <c r="H138" s="720"/>
      <c r="I138" s="721"/>
      <c r="J138" s="720"/>
      <c r="K138" s="720"/>
      <c r="L138" s="720"/>
      <c r="M138" s="722"/>
      <c r="N138" s="719"/>
    </row>
    <row r="139" spans="1:14" ht="10.199999999999999" x14ac:dyDescent="0.2">
      <c r="A139" s="718"/>
      <c r="B139" s="719"/>
      <c r="C139" s="720"/>
      <c r="D139" s="720"/>
      <c r="E139" s="720"/>
      <c r="F139" s="720"/>
      <c r="G139" s="720"/>
      <c r="H139" s="720"/>
      <c r="I139" s="721"/>
      <c r="J139" s="720"/>
      <c r="K139" s="720"/>
      <c r="L139" s="720"/>
      <c r="M139" s="722"/>
      <c r="N139" s="719"/>
    </row>
    <row r="140" spans="1:14" ht="10.199999999999999" x14ac:dyDescent="0.2">
      <c r="A140" s="718"/>
      <c r="B140" s="719"/>
      <c r="C140" s="720"/>
      <c r="D140" s="720"/>
      <c r="E140" s="720"/>
      <c r="F140" s="720"/>
      <c r="G140" s="720"/>
      <c r="H140" s="720"/>
      <c r="I140" s="721"/>
      <c r="J140" s="720"/>
      <c r="K140" s="720"/>
      <c r="L140" s="720"/>
      <c r="M140" s="722"/>
      <c r="N140" s="719"/>
    </row>
    <row r="141" spans="1:14" ht="10.199999999999999" x14ac:dyDescent="0.2">
      <c r="A141" s="718"/>
      <c r="B141" s="719"/>
      <c r="C141" s="720"/>
      <c r="D141" s="720"/>
      <c r="E141" s="720"/>
      <c r="F141" s="720"/>
      <c r="G141" s="720"/>
      <c r="H141" s="720"/>
      <c r="I141" s="721"/>
      <c r="J141" s="720"/>
      <c r="K141" s="720"/>
      <c r="L141" s="720"/>
      <c r="M141" s="722"/>
      <c r="N141" s="719"/>
    </row>
    <row r="142" spans="1:14" ht="10.199999999999999" x14ac:dyDescent="0.2">
      <c r="A142" s="718"/>
      <c r="B142" s="719"/>
      <c r="C142" s="720"/>
      <c r="D142" s="720"/>
      <c r="E142" s="720"/>
      <c r="F142" s="720"/>
      <c r="G142" s="720"/>
      <c r="H142" s="720"/>
      <c r="I142" s="721"/>
      <c r="J142" s="720"/>
      <c r="K142" s="720"/>
      <c r="L142" s="720"/>
      <c r="M142" s="722"/>
      <c r="N142" s="719"/>
    </row>
    <row r="143" spans="1:14" ht="10.199999999999999" x14ac:dyDescent="0.2">
      <c r="A143" s="718"/>
      <c r="B143" s="719"/>
      <c r="C143" s="720"/>
      <c r="D143" s="720"/>
      <c r="E143" s="720"/>
      <c r="F143" s="720"/>
      <c r="G143" s="720"/>
      <c r="H143" s="720"/>
      <c r="I143" s="721"/>
      <c r="J143" s="720"/>
      <c r="K143" s="720"/>
      <c r="L143" s="720"/>
      <c r="M143" s="722"/>
      <c r="N143" s="719"/>
    </row>
    <row r="144" spans="1:14" ht="10.199999999999999" x14ac:dyDescent="0.2">
      <c r="A144" s="718"/>
      <c r="B144" s="719"/>
      <c r="C144" s="720"/>
      <c r="D144" s="720"/>
      <c r="E144" s="720"/>
      <c r="F144" s="720"/>
      <c r="G144" s="720"/>
      <c r="H144" s="720"/>
      <c r="I144" s="721"/>
      <c r="J144" s="720"/>
      <c r="K144" s="720"/>
      <c r="L144" s="720"/>
      <c r="M144" s="722"/>
      <c r="N144" s="719"/>
    </row>
    <row r="145" spans="1:14" ht="10.199999999999999" x14ac:dyDescent="0.2">
      <c r="A145" s="718"/>
      <c r="B145" s="719"/>
      <c r="C145" s="720"/>
      <c r="D145" s="720"/>
      <c r="E145" s="720"/>
      <c r="F145" s="720"/>
      <c r="G145" s="720"/>
      <c r="H145" s="720"/>
      <c r="I145" s="721"/>
      <c r="J145" s="720"/>
      <c r="K145" s="720"/>
      <c r="L145" s="720"/>
      <c r="M145" s="722"/>
      <c r="N145" s="719"/>
    </row>
    <row r="146" spans="1:14" ht="10.199999999999999" x14ac:dyDescent="0.2">
      <c r="A146" s="718"/>
      <c r="B146" s="719"/>
      <c r="C146" s="720"/>
      <c r="D146" s="720"/>
      <c r="E146" s="720"/>
      <c r="F146" s="720"/>
      <c r="G146" s="720"/>
      <c r="H146" s="720"/>
      <c r="I146" s="721"/>
      <c r="J146" s="720"/>
      <c r="K146" s="720"/>
      <c r="L146" s="720"/>
      <c r="M146" s="722"/>
      <c r="N146" s="719"/>
    </row>
    <row r="147" spans="1:14" ht="10.199999999999999" x14ac:dyDescent="0.2">
      <c r="A147" s="718"/>
      <c r="B147" s="719"/>
      <c r="C147" s="720"/>
      <c r="D147" s="720"/>
      <c r="E147" s="720"/>
      <c r="F147" s="720"/>
      <c r="G147" s="720"/>
      <c r="H147" s="720"/>
      <c r="I147" s="721"/>
      <c r="J147" s="720"/>
      <c r="K147" s="720"/>
      <c r="L147" s="720"/>
      <c r="M147" s="722"/>
      <c r="N147" s="719"/>
    </row>
    <row r="148" spans="1:14" ht="10.199999999999999" x14ac:dyDescent="0.2">
      <c r="A148" s="718"/>
      <c r="B148" s="719"/>
      <c r="C148" s="720"/>
      <c r="D148" s="720"/>
      <c r="E148" s="720"/>
      <c r="F148" s="720"/>
      <c r="G148" s="720"/>
      <c r="H148" s="720"/>
      <c r="I148" s="721"/>
      <c r="J148" s="720"/>
      <c r="K148" s="720"/>
      <c r="L148" s="720"/>
      <c r="M148" s="722"/>
      <c r="N148" s="719"/>
    </row>
    <row r="149" spans="1:14" ht="10.199999999999999" x14ac:dyDescent="0.2">
      <c r="A149" s="718"/>
      <c r="B149" s="719"/>
      <c r="C149" s="720"/>
      <c r="D149" s="720"/>
      <c r="E149" s="720"/>
      <c r="F149" s="720"/>
      <c r="G149" s="720"/>
      <c r="H149" s="720"/>
      <c r="I149" s="721"/>
      <c r="J149" s="720"/>
      <c r="K149" s="720"/>
      <c r="L149" s="720"/>
      <c r="M149" s="722"/>
      <c r="N149" s="719"/>
    </row>
    <row r="150" spans="1:14" ht="10.199999999999999" x14ac:dyDescent="0.2">
      <c r="A150" s="718"/>
      <c r="B150" s="719"/>
      <c r="C150" s="720"/>
      <c r="D150" s="720"/>
      <c r="E150" s="720"/>
      <c r="F150" s="720"/>
      <c r="G150" s="720"/>
      <c r="H150" s="720"/>
      <c r="I150" s="721"/>
      <c r="J150" s="720"/>
      <c r="K150" s="720"/>
      <c r="L150" s="720"/>
      <c r="M150" s="722"/>
      <c r="N150" s="719"/>
    </row>
    <row r="151" spans="1:14" ht="10.199999999999999" x14ac:dyDescent="0.2">
      <c r="A151" s="718"/>
      <c r="B151" s="719"/>
      <c r="C151" s="720"/>
      <c r="D151" s="720"/>
      <c r="E151" s="720"/>
      <c r="F151" s="720"/>
      <c r="G151" s="720"/>
      <c r="H151" s="720"/>
      <c r="I151" s="721"/>
      <c r="J151" s="720"/>
      <c r="K151" s="720"/>
      <c r="L151" s="720"/>
      <c r="M151" s="722"/>
      <c r="N151" s="719"/>
    </row>
    <row r="152" spans="1:14" ht="10.199999999999999" x14ac:dyDescent="0.2">
      <c r="A152" s="718"/>
      <c r="B152" s="719"/>
      <c r="C152" s="720"/>
      <c r="D152" s="720"/>
      <c r="E152" s="720"/>
      <c r="F152" s="720"/>
      <c r="G152" s="720"/>
      <c r="H152" s="720"/>
      <c r="I152" s="721"/>
      <c r="J152" s="720"/>
      <c r="K152" s="720"/>
      <c r="L152" s="720"/>
      <c r="M152" s="722"/>
      <c r="N152" s="719"/>
    </row>
    <row r="153" spans="1:14" ht="10.199999999999999" x14ac:dyDescent="0.2">
      <c r="A153" s="718"/>
      <c r="B153" s="719"/>
      <c r="C153" s="720"/>
      <c r="D153" s="720"/>
      <c r="E153" s="720"/>
      <c r="F153" s="720"/>
      <c r="G153" s="720"/>
      <c r="H153" s="720"/>
      <c r="I153" s="721"/>
      <c r="J153" s="720"/>
      <c r="K153" s="720"/>
      <c r="L153" s="720"/>
      <c r="M153" s="722"/>
      <c r="N153" s="719"/>
    </row>
    <row r="154" spans="1:14" ht="10.199999999999999" x14ac:dyDescent="0.2">
      <c r="A154" s="718"/>
      <c r="B154" s="719"/>
      <c r="C154" s="720"/>
      <c r="D154" s="720"/>
      <c r="E154" s="720"/>
      <c r="F154" s="720"/>
      <c r="G154" s="720"/>
      <c r="H154" s="720"/>
      <c r="I154" s="721"/>
      <c r="J154" s="720"/>
      <c r="K154" s="720"/>
      <c r="L154" s="720"/>
      <c r="M154" s="722"/>
      <c r="N154" s="719"/>
    </row>
    <row r="155" spans="1:14" ht="10.199999999999999" x14ac:dyDescent="0.2">
      <c r="A155" s="718"/>
      <c r="B155" s="719"/>
      <c r="C155" s="720"/>
      <c r="D155" s="720"/>
      <c r="E155" s="720"/>
      <c r="F155" s="720"/>
      <c r="G155" s="720"/>
      <c r="H155" s="720"/>
      <c r="I155" s="721"/>
      <c r="J155" s="720"/>
      <c r="K155" s="720"/>
      <c r="L155" s="720"/>
      <c r="M155" s="722"/>
      <c r="N155" s="719"/>
    </row>
    <row r="156" spans="1:14" ht="10.199999999999999" x14ac:dyDescent="0.2">
      <c r="A156" s="718"/>
      <c r="B156" s="719"/>
      <c r="C156" s="720"/>
      <c r="D156" s="720"/>
      <c r="E156" s="720"/>
      <c r="F156" s="720"/>
      <c r="G156" s="720"/>
      <c r="H156" s="720"/>
      <c r="I156" s="721"/>
      <c r="J156" s="720"/>
      <c r="K156" s="720"/>
      <c r="L156" s="720"/>
      <c r="M156" s="722"/>
      <c r="N156" s="719"/>
    </row>
    <row r="157" spans="1:14" ht="10.199999999999999" x14ac:dyDescent="0.2">
      <c r="A157" s="718"/>
      <c r="B157" s="719"/>
      <c r="C157" s="720"/>
      <c r="D157" s="720"/>
      <c r="E157" s="720"/>
      <c r="F157" s="720"/>
      <c r="G157" s="720"/>
      <c r="H157" s="720"/>
      <c r="I157" s="721"/>
      <c r="J157" s="720"/>
      <c r="K157" s="720"/>
      <c r="L157" s="720"/>
      <c r="M157" s="722"/>
      <c r="N157" s="719"/>
    </row>
    <row r="158" spans="1:14" ht="10.199999999999999" x14ac:dyDescent="0.2">
      <c r="A158" s="718"/>
      <c r="B158" s="719"/>
      <c r="C158" s="720"/>
      <c r="D158" s="720"/>
      <c r="E158" s="720"/>
      <c r="F158" s="720"/>
      <c r="G158" s="720"/>
      <c r="H158" s="720"/>
      <c r="I158" s="721"/>
      <c r="J158" s="720"/>
      <c r="K158" s="720"/>
      <c r="L158" s="720"/>
      <c r="M158" s="722"/>
      <c r="N158" s="719"/>
    </row>
    <row r="159" spans="1:14" ht="10.199999999999999" x14ac:dyDescent="0.2">
      <c r="A159" s="718"/>
      <c r="B159" s="719"/>
      <c r="C159" s="720"/>
      <c r="D159" s="720"/>
      <c r="E159" s="720"/>
      <c r="F159" s="720"/>
      <c r="G159" s="720"/>
      <c r="H159" s="720"/>
      <c r="I159" s="721"/>
      <c r="J159" s="720"/>
      <c r="K159" s="720"/>
      <c r="L159" s="720"/>
      <c r="M159" s="722"/>
      <c r="N159" s="719"/>
    </row>
    <row r="160" spans="1:14" ht="10.199999999999999" x14ac:dyDescent="0.2">
      <c r="A160" s="718"/>
      <c r="B160" s="719"/>
      <c r="C160" s="720"/>
      <c r="D160" s="720"/>
      <c r="E160" s="720"/>
      <c r="F160" s="720"/>
      <c r="G160" s="720"/>
      <c r="H160" s="720"/>
      <c r="I160" s="721"/>
      <c r="J160" s="720"/>
      <c r="K160" s="720"/>
      <c r="L160" s="720"/>
      <c r="M160" s="722"/>
      <c r="N160" s="719"/>
    </row>
    <row r="161" spans="1:14" ht="10.199999999999999" x14ac:dyDescent="0.2">
      <c r="A161" s="718"/>
      <c r="B161" s="719"/>
      <c r="C161" s="720"/>
      <c r="D161" s="720"/>
      <c r="E161" s="720"/>
      <c r="F161" s="720"/>
      <c r="G161" s="720"/>
      <c r="H161" s="720"/>
      <c r="I161" s="721"/>
      <c r="J161" s="720"/>
      <c r="K161" s="720"/>
      <c r="L161" s="720"/>
      <c r="M161" s="722"/>
      <c r="N161" s="719"/>
    </row>
    <row r="162" spans="1:14" ht="10.199999999999999" x14ac:dyDescent="0.2">
      <c r="A162" s="718"/>
      <c r="B162" s="719"/>
      <c r="C162" s="720"/>
      <c r="D162" s="720"/>
      <c r="E162" s="720"/>
      <c r="F162" s="720"/>
      <c r="G162" s="720"/>
      <c r="H162" s="720"/>
      <c r="I162" s="721"/>
      <c r="J162" s="720"/>
      <c r="K162" s="720"/>
      <c r="L162" s="720"/>
      <c r="M162" s="722"/>
      <c r="N162" s="719"/>
    </row>
    <row r="163" spans="1:14" ht="10.199999999999999" x14ac:dyDescent="0.2">
      <c r="A163" s="718"/>
      <c r="B163" s="719"/>
      <c r="C163" s="720"/>
      <c r="D163" s="720"/>
      <c r="E163" s="720"/>
      <c r="F163" s="720"/>
      <c r="G163" s="720"/>
      <c r="H163" s="720"/>
      <c r="I163" s="721"/>
      <c r="J163" s="720"/>
      <c r="K163" s="720"/>
      <c r="L163" s="720"/>
      <c r="M163" s="722"/>
      <c r="N163" s="719"/>
    </row>
    <row r="164" spans="1:14" ht="10.199999999999999" x14ac:dyDescent="0.2">
      <c r="A164" s="718"/>
      <c r="B164" s="719"/>
      <c r="C164" s="720"/>
      <c r="D164" s="720"/>
      <c r="E164" s="720"/>
      <c r="F164" s="720"/>
      <c r="G164" s="720"/>
      <c r="H164" s="720"/>
      <c r="I164" s="721"/>
      <c r="J164" s="720"/>
      <c r="K164" s="720"/>
      <c r="L164" s="720"/>
      <c r="M164" s="722"/>
      <c r="N164" s="719"/>
    </row>
    <row r="165" spans="1:14" ht="10.199999999999999" x14ac:dyDescent="0.2">
      <c r="A165" s="718"/>
      <c r="B165" s="719"/>
      <c r="C165" s="720"/>
      <c r="D165" s="720"/>
      <c r="E165" s="720"/>
      <c r="F165" s="720"/>
      <c r="G165" s="720"/>
      <c r="H165" s="720"/>
      <c r="I165" s="721"/>
      <c r="J165" s="720"/>
      <c r="K165" s="720"/>
      <c r="L165" s="720"/>
      <c r="M165" s="722"/>
      <c r="N165" s="719"/>
    </row>
    <row r="166" spans="1:14" ht="10.199999999999999" x14ac:dyDescent="0.2">
      <c r="A166" s="718"/>
      <c r="B166" s="719"/>
      <c r="C166" s="720"/>
      <c r="D166" s="720"/>
      <c r="E166" s="720"/>
      <c r="F166" s="720"/>
      <c r="G166" s="720"/>
      <c r="H166" s="720"/>
      <c r="I166" s="721"/>
      <c r="J166" s="720"/>
      <c r="K166" s="720"/>
      <c r="L166" s="720"/>
      <c r="M166" s="722"/>
      <c r="N166" s="719"/>
    </row>
    <row r="167" spans="1:14" ht="10.199999999999999" x14ac:dyDescent="0.2">
      <c r="A167" s="718"/>
      <c r="B167" s="719"/>
      <c r="C167" s="720"/>
      <c r="D167" s="720"/>
      <c r="E167" s="720"/>
      <c r="F167" s="720"/>
      <c r="G167" s="720"/>
      <c r="H167" s="720"/>
      <c r="I167" s="721"/>
      <c r="J167" s="720"/>
      <c r="K167" s="720"/>
      <c r="L167" s="720"/>
      <c r="M167" s="722"/>
      <c r="N167" s="719"/>
    </row>
    <row r="168" spans="1:14" ht="10.199999999999999" x14ac:dyDescent="0.2">
      <c r="A168" s="718"/>
      <c r="B168" s="719"/>
      <c r="C168" s="720"/>
      <c r="D168" s="720"/>
      <c r="E168" s="720"/>
      <c r="F168" s="720"/>
      <c r="G168" s="720"/>
      <c r="H168" s="720"/>
      <c r="I168" s="721"/>
      <c r="J168" s="720"/>
      <c r="K168" s="720"/>
      <c r="L168" s="720"/>
      <c r="M168" s="722"/>
      <c r="N168" s="719"/>
    </row>
    <row r="169" spans="1:14" ht="10.199999999999999" x14ac:dyDescent="0.2">
      <c r="A169" s="718"/>
      <c r="B169" s="719"/>
      <c r="C169" s="720"/>
      <c r="D169" s="720"/>
      <c r="E169" s="720"/>
      <c r="F169" s="720"/>
      <c r="G169" s="720"/>
      <c r="H169" s="720"/>
      <c r="I169" s="721"/>
      <c r="J169" s="720"/>
      <c r="K169" s="720"/>
      <c r="L169" s="720"/>
      <c r="M169" s="722"/>
      <c r="N169" s="719"/>
    </row>
    <row r="170" spans="1:14" ht="10.199999999999999" x14ac:dyDescent="0.2">
      <c r="A170" s="718"/>
      <c r="B170" s="719"/>
      <c r="C170" s="720"/>
      <c r="D170" s="720"/>
      <c r="E170" s="720"/>
      <c r="F170" s="720"/>
      <c r="G170" s="720"/>
      <c r="H170" s="720"/>
      <c r="I170" s="721"/>
      <c r="J170" s="720"/>
      <c r="K170" s="720"/>
      <c r="L170" s="720"/>
      <c r="M170" s="722"/>
      <c r="N170" s="719"/>
    </row>
    <row r="171" spans="1:14" ht="10.199999999999999" x14ac:dyDescent="0.2">
      <c r="A171" s="718"/>
      <c r="B171" s="719"/>
      <c r="C171" s="720"/>
      <c r="D171" s="720"/>
      <c r="E171" s="720"/>
      <c r="F171" s="720"/>
      <c r="G171" s="720"/>
      <c r="H171" s="720"/>
      <c r="I171" s="721"/>
      <c r="J171" s="720"/>
      <c r="K171" s="720"/>
      <c r="L171" s="720"/>
      <c r="M171" s="722"/>
      <c r="N171" s="719"/>
    </row>
    <row r="172" spans="1:14" ht="10.199999999999999" x14ac:dyDescent="0.2">
      <c r="A172" s="718"/>
      <c r="B172" s="719"/>
      <c r="C172" s="720"/>
      <c r="D172" s="720"/>
      <c r="E172" s="720"/>
      <c r="F172" s="720"/>
      <c r="G172" s="720"/>
      <c r="H172" s="720"/>
      <c r="I172" s="721"/>
      <c r="J172" s="720"/>
      <c r="K172" s="720"/>
      <c r="L172" s="720"/>
      <c r="M172" s="722"/>
      <c r="N172" s="719"/>
    </row>
    <row r="173" spans="1:14" ht="10.199999999999999" x14ac:dyDescent="0.2">
      <c r="A173" s="718"/>
      <c r="B173" s="719"/>
      <c r="C173" s="720"/>
      <c r="D173" s="720"/>
      <c r="E173" s="720"/>
      <c r="F173" s="720"/>
      <c r="G173" s="720"/>
      <c r="H173" s="720"/>
      <c r="I173" s="721"/>
      <c r="J173" s="720"/>
      <c r="K173" s="720"/>
      <c r="L173" s="720"/>
      <c r="M173" s="722"/>
      <c r="N173" s="719"/>
    </row>
    <row r="174" spans="1:14" ht="10.199999999999999" x14ac:dyDescent="0.2">
      <c r="A174" s="718"/>
      <c r="B174" s="719"/>
      <c r="C174" s="720"/>
      <c r="D174" s="720"/>
      <c r="E174" s="720"/>
      <c r="F174" s="720"/>
      <c r="G174" s="720"/>
      <c r="H174" s="720"/>
      <c r="I174" s="721"/>
      <c r="J174" s="720"/>
      <c r="K174" s="720"/>
      <c r="L174" s="720"/>
      <c r="M174" s="722"/>
      <c r="N174" s="719"/>
    </row>
    <row r="175" spans="1:14" ht="10.199999999999999" x14ac:dyDescent="0.2">
      <c r="A175" s="718"/>
      <c r="B175" s="719"/>
      <c r="C175" s="720"/>
      <c r="D175" s="720"/>
      <c r="E175" s="720"/>
      <c r="F175" s="720"/>
      <c r="G175" s="720"/>
      <c r="H175" s="720"/>
      <c r="I175" s="721"/>
      <c r="J175" s="720"/>
      <c r="K175" s="720"/>
      <c r="L175" s="720"/>
      <c r="M175" s="722"/>
      <c r="N175" s="719"/>
    </row>
    <row r="176" spans="1:14" ht="10.199999999999999" x14ac:dyDescent="0.2">
      <c r="A176" s="718"/>
      <c r="B176" s="719"/>
      <c r="C176" s="720"/>
      <c r="D176" s="720"/>
      <c r="E176" s="720"/>
      <c r="F176" s="720"/>
      <c r="G176" s="720"/>
      <c r="H176" s="720"/>
      <c r="I176" s="721"/>
      <c r="J176" s="720"/>
      <c r="K176" s="720"/>
      <c r="L176" s="720"/>
      <c r="M176" s="722"/>
      <c r="N176" s="719"/>
    </row>
    <row r="177" spans="1:14" ht="10.199999999999999" x14ac:dyDescent="0.2">
      <c r="A177" s="718"/>
      <c r="B177" s="719"/>
      <c r="C177" s="720"/>
      <c r="D177" s="720"/>
      <c r="E177" s="720"/>
      <c r="F177" s="720"/>
      <c r="G177" s="720"/>
      <c r="H177" s="720"/>
      <c r="I177" s="721"/>
      <c r="J177" s="720"/>
      <c r="K177" s="720"/>
      <c r="L177" s="720"/>
      <c r="M177" s="722"/>
      <c r="N177" s="719"/>
    </row>
    <row r="178" spans="1:14" ht="10.199999999999999" x14ac:dyDescent="0.2">
      <c r="A178" s="718"/>
      <c r="B178" s="719"/>
      <c r="C178" s="720"/>
      <c r="D178" s="720"/>
      <c r="E178" s="720"/>
      <c r="F178" s="720"/>
      <c r="G178" s="720"/>
      <c r="H178" s="720"/>
      <c r="I178" s="721"/>
      <c r="J178" s="720"/>
      <c r="K178" s="720"/>
      <c r="L178" s="720"/>
      <c r="M178" s="722"/>
      <c r="N178" s="719"/>
    </row>
    <row r="179" spans="1:14" ht="10.199999999999999" x14ac:dyDescent="0.2">
      <c r="A179" s="718"/>
      <c r="B179" s="719"/>
      <c r="C179" s="720"/>
      <c r="D179" s="720"/>
      <c r="E179" s="720"/>
      <c r="F179" s="720"/>
      <c r="G179" s="720"/>
      <c r="H179" s="720"/>
      <c r="I179" s="721"/>
      <c r="J179" s="720"/>
      <c r="K179" s="720"/>
      <c r="L179" s="720"/>
      <c r="M179" s="722"/>
      <c r="N179" s="719"/>
    </row>
    <row r="180" spans="1:14" ht="10.199999999999999" x14ac:dyDescent="0.2">
      <c r="A180" s="718"/>
      <c r="B180" s="719"/>
      <c r="C180" s="720"/>
      <c r="D180" s="720"/>
      <c r="E180" s="720"/>
      <c r="F180" s="720"/>
      <c r="G180" s="720"/>
      <c r="H180" s="720"/>
      <c r="I180" s="721"/>
      <c r="J180" s="720"/>
      <c r="K180" s="720"/>
      <c r="L180" s="720"/>
      <c r="M180" s="722"/>
      <c r="N180" s="719"/>
    </row>
    <row r="181" spans="1:14" ht="10.199999999999999" x14ac:dyDescent="0.2">
      <c r="A181" s="718"/>
      <c r="B181" s="719"/>
      <c r="C181" s="720"/>
      <c r="D181" s="720"/>
      <c r="E181" s="720"/>
      <c r="F181" s="720"/>
      <c r="G181" s="720"/>
      <c r="H181" s="720"/>
      <c r="I181" s="721"/>
      <c r="J181" s="720"/>
      <c r="K181" s="720"/>
      <c r="L181" s="720"/>
      <c r="M181" s="722"/>
      <c r="N181" s="719"/>
    </row>
    <row r="182" spans="1:14" ht="10.199999999999999" x14ac:dyDescent="0.2">
      <c r="A182" s="718"/>
      <c r="B182" s="719"/>
      <c r="C182" s="720"/>
      <c r="D182" s="720"/>
      <c r="E182" s="720"/>
      <c r="F182" s="720"/>
      <c r="G182" s="720"/>
      <c r="H182" s="720"/>
      <c r="I182" s="721"/>
      <c r="J182" s="720"/>
      <c r="K182" s="720"/>
      <c r="L182" s="720"/>
      <c r="M182" s="722"/>
      <c r="N182" s="719"/>
    </row>
    <row r="183" spans="1:14" ht="10.199999999999999" x14ac:dyDescent="0.2">
      <c r="A183" s="718"/>
      <c r="B183" s="719"/>
      <c r="C183" s="720"/>
      <c r="D183" s="720"/>
      <c r="E183" s="720"/>
      <c r="F183" s="720"/>
      <c r="G183" s="720"/>
      <c r="H183" s="720"/>
      <c r="I183" s="721"/>
      <c r="J183" s="720"/>
      <c r="K183" s="720"/>
      <c r="L183" s="720"/>
      <c r="M183" s="722"/>
      <c r="N183" s="719"/>
    </row>
    <row r="184" spans="1:14" ht="10.199999999999999" x14ac:dyDescent="0.2">
      <c r="A184" s="718"/>
      <c r="B184" s="719"/>
      <c r="C184" s="720"/>
      <c r="D184" s="720"/>
      <c r="E184" s="720"/>
      <c r="F184" s="720"/>
      <c r="G184" s="720"/>
      <c r="H184" s="720"/>
      <c r="I184" s="721"/>
      <c r="J184" s="720"/>
      <c r="K184" s="720"/>
      <c r="L184" s="720"/>
      <c r="M184" s="722"/>
      <c r="N184" s="719"/>
    </row>
    <row r="185" spans="1:14" ht="10.199999999999999" x14ac:dyDescent="0.2">
      <c r="A185" s="718"/>
      <c r="B185" s="719"/>
      <c r="C185" s="720"/>
      <c r="D185" s="720"/>
      <c r="E185" s="720"/>
      <c r="F185" s="720"/>
      <c r="G185" s="720"/>
      <c r="H185" s="720"/>
      <c r="I185" s="721"/>
      <c r="J185" s="720"/>
      <c r="K185" s="720"/>
      <c r="L185" s="720"/>
      <c r="M185" s="722"/>
      <c r="N185" s="719"/>
    </row>
    <row r="186" spans="1:14" ht="10.199999999999999" x14ac:dyDescent="0.2">
      <c r="A186" s="718"/>
      <c r="B186" s="719"/>
      <c r="C186" s="720"/>
      <c r="D186" s="720"/>
      <c r="E186" s="720"/>
      <c r="F186" s="720"/>
      <c r="G186" s="720"/>
      <c r="H186" s="720"/>
      <c r="I186" s="721"/>
      <c r="J186" s="720"/>
      <c r="K186" s="720"/>
      <c r="L186" s="720"/>
      <c r="M186" s="722"/>
      <c r="N186" s="719"/>
    </row>
    <row r="187" spans="1:14" ht="10.199999999999999" x14ac:dyDescent="0.2">
      <c r="A187" s="718"/>
      <c r="B187" s="719"/>
      <c r="C187" s="720"/>
      <c r="D187" s="720"/>
      <c r="E187" s="720"/>
      <c r="F187" s="720"/>
      <c r="G187" s="720"/>
      <c r="H187" s="720"/>
      <c r="I187" s="721"/>
      <c r="J187" s="720"/>
      <c r="K187" s="720"/>
      <c r="L187" s="720"/>
      <c r="M187" s="722"/>
      <c r="N187" s="719"/>
    </row>
    <row r="188" spans="1:14" ht="10.199999999999999" x14ac:dyDescent="0.2">
      <c r="A188" s="718"/>
      <c r="B188" s="719"/>
      <c r="C188" s="720"/>
      <c r="D188" s="720"/>
      <c r="E188" s="720"/>
      <c r="F188" s="720"/>
      <c r="G188" s="720"/>
      <c r="H188" s="720"/>
      <c r="I188" s="721"/>
      <c r="J188" s="720"/>
      <c r="K188" s="720"/>
      <c r="L188" s="720"/>
      <c r="M188" s="722"/>
      <c r="N188" s="719"/>
    </row>
    <row r="189" spans="1:14" ht="10.199999999999999" x14ac:dyDescent="0.2">
      <c r="A189" s="718"/>
      <c r="B189" s="719"/>
      <c r="C189" s="720"/>
      <c r="D189" s="720"/>
      <c r="E189" s="720"/>
      <c r="F189" s="720"/>
      <c r="G189" s="720"/>
      <c r="H189" s="720"/>
      <c r="I189" s="721"/>
      <c r="J189" s="720"/>
      <c r="K189" s="720"/>
      <c r="L189" s="720"/>
      <c r="M189" s="722"/>
      <c r="N189" s="719"/>
    </row>
    <row r="190" spans="1:14" ht="10.199999999999999" x14ac:dyDescent="0.2">
      <c r="A190" s="718"/>
      <c r="B190" s="719"/>
      <c r="C190" s="720"/>
      <c r="D190" s="720"/>
      <c r="E190" s="720"/>
      <c r="F190" s="720"/>
      <c r="G190" s="720"/>
      <c r="H190" s="720"/>
      <c r="I190" s="721"/>
      <c r="J190" s="720"/>
      <c r="K190" s="720"/>
      <c r="L190" s="720"/>
      <c r="M190" s="722"/>
      <c r="N190" s="719"/>
    </row>
    <row r="191" spans="1:14" ht="10.199999999999999" x14ac:dyDescent="0.2">
      <c r="A191" s="718"/>
      <c r="B191" s="719"/>
      <c r="C191" s="720"/>
      <c r="D191" s="720"/>
      <c r="E191" s="720"/>
      <c r="F191" s="720"/>
      <c r="G191" s="720"/>
      <c r="H191" s="720"/>
      <c r="I191" s="721"/>
      <c r="J191" s="720"/>
      <c r="K191" s="720"/>
      <c r="L191" s="720"/>
      <c r="M191" s="722"/>
      <c r="N191" s="719"/>
    </row>
    <row r="192" spans="1:14" ht="10.199999999999999" x14ac:dyDescent="0.2">
      <c r="A192" s="718"/>
      <c r="B192" s="719"/>
      <c r="C192" s="720"/>
      <c r="D192" s="720"/>
      <c r="E192" s="720"/>
      <c r="F192" s="720"/>
      <c r="G192" s="720"/>
      <c r="H192" s="720"/>
      <c r="I192" s="721"/>
      <c r="J192" s="720"/>
      <c r="K192" s="720"/>
      <c r="L192" s="720"/>
      <c r="M192" s="722"/>
      <c r="N192" s="719"/>
    </row>
    <row r="193" spans="1:14" ht="10.199999999999999" x14ac:dyDescent="0.2">
      <c r="A193" s="718"/>
      <c r="B193" s="719"/>
      <c r="C193" s="720"/>
      <c r="D193" s="720"/>
      <c r="E193" s="720"/>
      <c r="F193" s="720"/>
      <c r="G193" s="720"/>
      <c r="H193" s="720"/>
      <c r="I193" s="721"/>
      <c r="J193" s="720"/>
      <c r="K193" s="720"/>
      <c r="L193" s="720"/>
      <c r="M193" s="722"/>
      <c r="N193" s="719"/>
    </row>
    <row r="194" spans="1:14" ht="10.199999999999999" x14ac:dyDescent="0.2">
      <c r="A194" s="718"/>
      <c r="B194" s="719"/>
      <c r="C194" s="720"/>
      <c r="D194" s="720"/>
      <c r="E194" s="720"/>
      <c r="F194" s="720"/>
      <c r="G194" s="720"/>
      <c r="H194" s="720"/>
      <c r="I194" s="721"/>
      <c r="J194" s="720"/>
      <c r="K194" s="720"/>
      <c r="L194" s="720"/>
      <c r="M194" s="722"/>
      <c r="N194" s="719"/>
    </row>
    <row r="195" spans="1:14" ht="10.199999999999999" x14ac:dyDescent="0.2">
      <c r="A195" s="718"/>
      <c r="B195" s="719"/>
      <c r="C195" s="720"/>
      <c r="D195" s="720"/>
      <c r="E195" s="720"/>
      <c r="F195" s="720"/>
      <c r="G195" s="720"/>
      <c r="H195" s="720"/>
      <c r="I195" s="721"/>
      <c r="J195" s="720"/>
      <c r="K195" s="720"/>
      <c r="L195" s="720"/>
      <c r="M195" s="722"/>
      <c r="N195" s="719"/>
    </row>
    <row r="196" spans="1:14" ht="10.199999999999999" x14ac:dyDescent="0.2">
      <c r="A196" s="718"/>
      <c r="B196" s="719"/>
      <c r="C196" s="720"/>
      <c r="D196" s="720"/>
      <c r="E196" s="720"/>
      <c r="F196" s="720"/>
      <c r="G196" s="720"/>
      <c r="H196" s="720"/>
      <c r="I196" s="721"/>
      <c r="J196" s="720"/>
      <c r="K196" s="720"/>
      <c r="L196" s="720"/>
      <c r="M196" s="722"/>
      <c r="N196" s="719"/>
    </row>
    <row r="197" spans="1:14" ht="10.199999999999999" x14ac:dyDescent="0.2">
      <c r="A197" s="718"/>
      <c r="B197" s="719"/>
      <c r="C197" s="720"/>
      <c r="D197" s="720"/>
      <c r="E197" s="720"/>
      <c r="F197" s="720"/>
      <c r="G197" s="720"/>
      <c r="H197" s="720"/>
      <c r="I197" s="721"/>
      <c r="J197" s="720"/>
      <c r="K197" s="720"/>
      <c r="L197" s="720"/>
      <c r="M197" s="722"/>
      <c r="N197" s="719"/>
    </row>
    <row r="198" spans="1:14" ht="10.199999999999999" x14ac:dyDescent="0.2">
      <c r="A198" s="718"/>
      <c r="B198" s="719"/>
      <c r="C198" s="720"/>
      <c r="D198" s="720"/>
      <c r="E198" s="720"/>
      <c r="F198" s="720"/>
      <c r="G198" s="720"/>
      <c r="H198" s="720"/>
      <c r="I198" s="721"/>
      <c r="J198" s="720"/>
      <c r="K198" s="720"/>
      <c r="L198" s="720"/>
      <c r="M198" s="722"/>
      <c r="N198" s="719"/>
    </row>
    <row r="199" spans="1:14" ht="10.199999999999999" x14ac:dyDescent="0.2">
      <c r="A199" s="718"/>
      <c r="B199" s="719"/>
      <c r="C199" s="720"/>
      <c r="D199" s="720"/>
      <c r="E199" s="720"/>
      <c r="F199" s="720"/>
      <c r="G199" s="720"/>
      <c r="H199" s="720"/>
      <c r="I199" s="721"/>
      <c r="J199" s="720"/>
      <c r="K199" s="720"/>
      <c r="L199" s="720"/>
      <c r="M199" s="722"/>
      <c r="N199" s="719"/>
    </row>
    <row r="200" spans="1:14" ht="10.199999999999999" x14ac:dyDescent="0.2">
      <c r="A200" s="718"/>
      <c r="B200" s="719"/>
      <c r="C200" s="720"/>
      <c r="D200" s="720"/>
      <c r="E200" s="720"/>
      <c r="F200" s="720"/>
      <c r="G200" s="720"/>
      <c r="H200" s="720"/>
      <c r="I200" s="721"/>
      <c r="J200" s="720"/>
      <c r="K200" s="720"/>
      <c r="L200" s="720"/>
      <c r="M200" s="722"/>
      <c r="N200" s="719"/>
    </row>
    <row r="201" spans="1:14" ht="10.199999999999999" x14ac:dyDescent="0.2">
      <c r="A201" s="718"/>
      <c r="B201" s="719"/>
      <c r="C201" s="720"/>
      <c r="D201" s="720"/>
      <c r="E201" s="720"/>
      <c r="F201" s="720"/>
      <c r="G201" s="720"/>
      <c r="H201" s="720"/>
      <c r="I201" s="721"/>
      <c r="J201" s="720"/>
      <c r="K201" s="720"/>
      <c r="L201" s="720"/>
      <c r="M201" s="722"/>
      <c r="N201" s="719"/>
    </row>
    <row r="202" spans="1:14" ht="10.199999999999999" x14ac:dyDescent="0.2">
      <c r="A202" s="718"/>
      <c r="B202" s="719"/>
      <c r="C202" s="720"/>
      <c r="D202" s="720"/>
      <c r="E202" s="720"/>
      <c r="F202" s="720"/>
      <c r="G202" s="720"/>
      <c r="H202" s="720"/>
      <c r="I202" s="721"/>
      <c r="J202" s="720"/>
      <c r="K202" s="720"/>
      <c r="L202" s="720"/>
      <c r="M202" s="722"/>
      <c r="N202" s="719"/>
    </row>
    <row r="203" spans="1:14" ht="10.199999999999999" x14ac:dyDescent="0.2">
      <c r="A203" s="718"/>
      <c r="B203" s="719"/>
      <c r="C203" s="720"/>
      <c r="D203" s="720"/>
      <c r="E203" s="720"/>
      <c r="F203" s="720"/>
      <c r="G203" s="720"/>
      <c r="H203" s="720"/>
      <c r="I203" s="721"/>
      <c r="J203" s="720"/>
      <c r="K203" s="720"/>
      <c r="L203" s="720"/>
      <c r="M203" s="722"/>
      <c r="N203" s="719"/>
    </row>
    <row r="204" spans="1:14" ht="10.199999999999999" x14ac:dyDescent="0.2">
      <c r="A204" s="718"/>
      <c r="B204" s="719"/>
      <c r="C204" s="720"/>
      <c r="D204" s="720"/>
      <c r="E204" s="720"/>
      <c r="F204" s="720"/>
      <c r="G204" s="720"/>
      <c r="H204" s="720"/>
      <c r="I204" s="721"/>
      <c r="J204" s="720"/>
      <c r="K204" s="720"/>
      <c r="L204" s="720"/>
      <c r="M204" s="722"/>
      <c r="N204" s="719"/>
    </row>
    <row r="205" spans="1:14" ht="10.199999999999999" x14ac:dyDescent="0.2">
      <c r="A205" s="718"/>
      <c r="B205" s="719"/>
      <c r="C205" s="720"/>
      <c r="D205" s="720"/>
      <c r="E205" s="720"/>
      <c r="F205" s="720"/>
      <c r="G205" s="720"/>
      <c r="H205" s="720"/>
      <c r="I205" s="721"/>
      <c r="J205" s="720"/>
      <c r="K205" s="720"/>
      <c r="L205" s="720"/>
      <c r="M205" s="722"/>
      <c r="N205" s="719"/>
    </row>
    <row r="206" spans="1:14" ht="10.199999999999999" x14ac:dyDescent="0.2">
      <c r="A206" s="718"/>
      <c r="B206" s="719"/>
      <c r="C206" s="720"/>
      <c r="D206" s="720"/>
      <c r="E206" s="720"/>
      <c r="F206" s="720"/>
      <c r="G206" s="720"/>
      <c r="H206" s="720"/>
      <c r="I206" s="721"/>
      <c r="J206" s="720"/>
      <c r="K206" s="720"/>
      <c r="L206" s="720"/>
      <c r="M206" s="722"/>
      <c r="N206" s="719"/>
    </row>
    <row r="207" spans="1:14" ht="10.199999999999999" x14ac:dyDescent="0.2">
      <c r="A207" s="718"/>
      <c r="B207" s="719"/>
      <c r="C207" s="720"/>
      <c r="D207" s="720"/>
      <c r="E207" s="720"/>
      <c r="F207" s="720"/>
      <c r="G207" s="720"/>
      <c r="H207" s="720"/>
      <c r="I207" s="721"/>
      <c r="J207" s="720"/>
      <c r="K207" s="720"/>
      <c r="L207" s="720"/>
      <c r="M207" s="722"/>
      <c r="N207" s="719"/>
    </row>
    <row r="208" spans="1:14" ht="10.199999999999999" x14ac:dyDescent="0.2">
      <c r="A208" s="718"/>
      <c r="B208" s="719"/>
      <c r="C208" s="720"/>
      <c r="D208" s="720"/>
      <c r="E208" s="720"/>
      <c r="F208" s="720"/>
      <c r="G208" s="720"/>
      <c r="H208" s="720"/>
      <c r="I208" s="721"/>
      <c r="J208" s="720"/>
      <c r="K208" s="720"/>
      <c r="L208" s="720"/>
      <c r="M208" s="722"/>
      <c r="N208" s="719"/>
    </row>
    <row r="209" spans="1:14" ht="10.199999999999999" x14ac:dyDescent="0.2">
      <c r="A209" s="718"/>
      <c r="B209" s="719"/>
      <c r="C209" s="720"/>
      <c r="D209" s="720"/>
      <c r="E209" s="720"/>
      <c r="F209" s="720"/>
      <c r="G209" s="720"/>
      <c r="H209" s="720"/>
      <c r="I209" s="721"/>
      <c r="J209" s="720"/>
      <c r="K209" s="720"/>
      <c r="L209" s="720"/>
      <c r="M209" s="722"/>
      <c r="N209" s="719"/>
    </row>
    <row r="210" spans="1:14" ht="10.199999999999999" x14ac:dyDescent="0.2">
      <c r="A210" s="718"/>
      <c r="B210" s="719"/>
      <c r="C210" s="720"/>
      <c r="D210" s="720"/>
      <c r="E210" s="720"/>
      <c r="F210" s="720"/>
      <c r="G210" s="720"/>
      <c r="H210" s="720"/>
      <c r="I210" s="721"/>
      <c r="J210" s="720"/>
      <c r="K210" s="720"/>
      <c r="L210" s="720"/>
      <c r="M210" s="722"/>
      <c r="N210" s="719"/>
    </row>
    <row r="211" spans="1:14" ht="10.199999999999999" x14ac:dyDescent="0.2">
      <c r="A211" s="718"/>
      <c r="B211" s="719"/>
      <c r="C211" s="720"/>
      <c r="D211" s="720"/>
      <c r="E211" s="720"/>
      <c r="F211" s="720"/>
      <c r="G211" s="720"/>
      <c r="H211" s="720"/>
      <c r="I211" s="721"/>
      <c r="J211" s="720"/>
      <c r="K211" s="720"/>
      <c r="L211" s="720"/>
      <c r="M211" s="722"/>
      <c r="N211" s="719"/>
    </row>
    <row r="212" spans="1:14" ht="10.199999999999999" x14ac:dyDescent="0.2">
      <c r="A212" s="718"/>
      <c r="B212" s="719"/>
      <c r="C212" s="720"/>
      <c r="D212" s="720"/>
      <c r="E212" s="720"/>
      <c r="F212" s="720"/>
      <c r="G212" s="720"/>
      <c r="H212" s="720"/>
      <c r="I212" s="721"/>
      <c r="J212" s="720"/>
      <c r="K212" s="720"/>
      <c r="L212" s="720"/>
      <c r="M212" s="722"/>
      <c r="N212" s="719"/>
    </row>
    <row r="213" spans="1:14" ht="10.199999999999999" x14ac:dyDescent="0.2">
      <c r="A213" s="718"/>
      <c r="B213" s="719"/>
      <c r="C213" s="720"/>
      <c r="D213" s="720"/>
      <c r="E213" s="720"/>
      <c r="F213" s="720"/>
      <c r="G213" s="720"/>
      <c r="H213" s="720"/>
      <c r="I213" s="721"/>
      <c r="J213" s="720"/>
      <c r="K213" s="720"/>
      <c r="L213" s="720"/>
      <c r="M213" s="722"/>
      <c r="N213" s="719"/>
    </row>
    <row r="214" spans="1:14" ht="10.199999999999999" x14ac:dyDescent="0.2">
      <c r="A214" s="718"/>
      <c r="B214" s="719"/>
      <c r="C214" s="720"/>
      <c r="D214" s="720"/>
      <c r="E214" s="720"/>
      <c r="F214" s="720"/>
      <c r="G214" s="720"/>
      <c r="H214" s="720"/>
      <c r="I214" s="721"/>
      <c r="J214" s="720"/>
      <c r="K214" s="720"/>
      <c r="L214" s="720"/>
      <c r="M214" s="722"/>
      <c r="N214" s="719"/>
    </row>
    <row r="215" spans="1:14" ht="10.199999999999999" x14ac:dyDescent="0.2">
      <c r="A215" s="718"/>
      <c r="B215" s="719"/>
      <c r="C215" s="720"/>
      <c r="D215" s="720"/>
      <c r="E215" s="720"/>
      <c r="F215" s="720"/>
      <c r="G215" s="720"/>
      <c r="H215" s="720"/>
      <c r="I215" s="721"/>
      <c r="J215" s="720"/>
      <c r="K215" s="720"/>
      <c r="L215" s="720"/>
      <c r="M215" s="722"/>
      <c r="N215" s="719"/>
    </row>
    <row r="216" spans="1:14" ht="10.199999999999999" x14ac:dyDescent="0.2">
      <c r="A216" s="718"/>
      <c r="B216" s="719"/>
      <c r="C216" s="720"/>
      <c r="D216" s="720"/>
      <c r="E216" s="720"/>
      <c r="F216" s="720"/>
      <c r="G216" s="720"/>
      <c r="H216" s="720"/>
      <c r="I216" s="721"/>
      <c r="J216" s="720"/>
      <c r="K216" s="720"/>
      <c r="L216" s="720"/>
      <c r="M216" s="722"/>
      <c r="N216" s="719"/>
    </row>
    <row r="217" spans="1:14" ht="10.199999999999999" x14ac:dyDescent="0.2">
      <c r="A217" s="718"/>
      <c r="B217" s="719"/>
      <c r="C217" s="720"/>
      <c r="D217" s="720"/>
      <c r="E217" s="720"/>
      <c r="F217" s="720"/>
      <c r="G217" s="720"/>
      <c r="H217" s="720"/>
      <c r="I217" s="721"/>
      <c r="J217" s="720"/>
      <c r="K217" s="720"/>
      <c r="L217" s="720"/>
      <c r="M217" s="722"/>
      <c r="N217" s="719"/>
    </row>
    <row r="218" spans="1:14" ht="10.199999999999999" x14ac:dyDescent="0.2">
      <c r="A218" s="718"/>
      <c r="B218" s="719"/>
      <c r="C218" s="720"/>
      <c r="D218" s="720"/>
      <c r="E218" s="720"/>
      <c r="F218" s="720"/>
      <c r="G218" s="720"/>
      <c r="H218" s="720"/>
      <c r="I218" s="721"/>
      <c r="J218" s="720"/>
      <c r="K218" s="720"/>
      <c r="L218" s="720"/>
      <c r="M218" s="722"/>
      <c r="N218" s="719"/>
    </row>
    <row r="219" spans="1:14" ht="10.199999999999999" x14ac:dyDescent="0.2">
      <c r="A219" s="718"/>
      <c r="B219" s="719"/>
      <c r="C219" s="720"/>
      <c r="D219" s="720"/>
      <c r="E219" s="720"/>
      <c r="F219" s="720"/>
      <c r="G219" s="720"/>
      <c r="H219" s="720"/>
      <c r="I219" s="721"/>
      <c r="J219" s="720"/>
      <c r="K219" s="720"/>
      <c r="L219" s="720"/>
      <c r="M219" s="722"/>
      <c r="N219" s="719"/>
    </row>
    <row r="220" spans="1:14" ht="10.199999999999999" x14ac:dyDescent="0.2">
      <c r="A220" s="718"/>
      <c r="B220" s="719"/>
      <c r="C220" s="720"/>
      <c r="D220" s="720"/>
      <c r="E220" s="720"/>
      <c r="F220" s="720"/>
      <c r="G220" s="720"/>
      <c r="H220" s="720"/>
      <c r="I220" s="721"/>
      <c r="J220" s="720"/>
      <c r="K220" s="720"/>
      <c r="L220" s="720"/>
      <c r="M220" s="722"/>
      <c r="N220" s="719"/>
    </row>
    <row r="221" spans="1:14" ht="10.199999999999999" x14ac:dyDescent="0.2">
      <c r="A221" s="718"/>
      <c r="B221" s="719"/>
      <c r="C221" s="720"/>
      <c r="D221" s="720"/>
      <c r="E221" s="720"/>
      <c r="F221" s="720"/>
      <c r="G221" s="720"/>
      <c r="H221" s="720"/>
      <c r="I221" s="721"/>
      <c r="J221" s="720"/>
      <c r="K221" s="720"/>
      <c r="L221" s="720"/>
      <c r="M221" s="722"/>
      <c r="N221" s="719"/>
    </row>
    <row r="222" spans="1:14" ht="10.199999999999999" x14ac:dyDescent="0.2">
      <c r="A222" s="718"/>
      <c r="B222" s="719"/>
      <c r="C222" s="720"/>
      <c r="D222" s="720"/>
      <c r="E222" s="720"/>
      <c r="F222" s="720"/>
      <c r="G222" s="720"/>
      <c r="H222" s="720"/>
      <c r="I222" s="721"/>
      <c r="J222" s="720"/>
      <c r="K222" s="720"/>
      <c r="L222" s="720"/>
      <c r="M222" s="722"/>
      <c r="N222" s="719"/>
    </row>
    <row r="223" spans="1:14" ht="10.199999999999999" x14ac:dyDescent="0.2">
      <c r="A223" s="718"/>
      <c r="B223" s="719"/>
      <c r="C223" s="720"/>
      <c r="D223" s="720"/>
      <c r="E223" s="720"/>
      <c r="F223" s="720"/>
      <c r="G223" s="720"/>
      <c r="H223" s="720"/>
      <c r="I223" s="721"/>
      <c r="J223" s="720"/>
      <c r="K223" s="720"/>
      <c r="L223" s="720"/>
      <c r="M223" s="722"/>
      <c r="N223" s="719"/>
    </row>
    <row r="224" spans="1:14" ht="10.199999999999999" x14ac:dyDescent="0.2">
      <c r="A224" s="718"/>
      <c r="B224" s="719"/>
      <c r="C224" s="720"/>
      <c r="D224" s="720"/>
      <c r="E224" s="720"/>
      <c r="F224" s="720"/>
      <c r="G224" s="720"/>
      <c r="H224" s="720"/>
      <c r="I224" s="721"/>
      <c r="J224" s="720"/>
      <c r="K224" s="720"/>
      <c r="L224" s="720"/>
      <c r="M224" s="722"/>
      <c r="N224" s="719"/>
    </row>
    <row r="225" spans="1:14" ht="10.199999999999999" x14ac:dyDescent="0.2">
      <c r="A225" s="718"/>
      <c r="B225" s="719"/>
      <c r="C225" s="720"/>
      <c r="D225" s="720"/>
      <c r="E225" s="720"/>
      <c r="F225" s="720"/>
      <c r="G225" s="720"/>
      <c r="H225" s="720"/>
      <c r="I225" s="721"/>
      <c r="J225" s="720"/>
      <c r="K225" s="720"/>
      <c r="L225" s="720"/>
      <c r="M225" s="722"/>
      <c r="N225" s="719"/>
    </row>
    <row r="226" spans="1:14" ht="10.199999999999999" x14ac:dyDescent="0.2">
      <c r="A226" s="718"/>
      <c r="B226" s="719"/>
      <c r="C226" s="720"/>
      <c r="D226" s="720"/>
      <c r="E226" s="720"/>
      <c r="F226" s="720"/>
      <c r="G226" s="720"/>
      <c r="H226" s="720"/>
      <c r="I226" s="721"/>
      <c r="J226" s="720"/>
      <c r="K226" s="720"/>
      <c r="L226" s="720"/>
      <c r="M226" s="722"/>
      <c r="N226" s="719"/>
    </row>
    <row r="227" spans="1:14" ht="10.199999999999999" x14ac:dyDescent="0.2">
      <c r="A227" s="718"/>
      <c r="B227" s="719"/>
      <c r="C227" s="720"/>
      <c r="D227" s="720"/>
      <c r="E227" s="720"/>
      <c r="F227" s="720"/>
      <c r="G227" s="720"/>
      <c r="H227" s="720"/>
      <c r="I227" s="721"/>
      <c r="J227" s="720"/>
      <c r="K227" s="720"/>
      <c r="L227" s="720"/>
      <c r="M227" s="722"/>
      <c r="N227" s="719"/>
    </row>
    <row r="228" spans="1:14" ht="10.199999999999999" x14ac:dyDescent="0.2">
      <c r="A228" s="718"/>
      <c r="B228" s="719"/>
      <c r="C228" s="720"/>
      <c r="D228" s="720"/>
      <c r="E228" s="720"/>
      <c r="F228" s="720"/>
      <c r="G228" s="720"/>
      <c r="H228" s="720"/>
      <c r="I228" s="721"/>
      <c r="J228" s="720"/>
      <c r="K228" s="720"/>
      <c r="L228" s="720"/>
      <c r="M228" s="722"/>
      <c r="N228" s="719"/>
    </row>
    <row r="229" spans="1:14" ht="10.199999999999999" x14ac:dyDescent="0.2">
      <c r="A229" s="718"/>
      <c r="B229" s="719"/>
      <c r="C229" s="720"/>
      <c r="D229" s="720"/>
      <c r="E229" s="720"/>
      <c r="F229" s="720"/>
      <c r="G229" s="720"/>
      <c r="H229" s="720"/>
      <c r="I229" s="721"/>
      <c r="J229" s="720"/>
      <c r="K229" s="720"/>
      <c r="L229" s="720"/>
      <c r="M229" s="722"/>
      <c r="N229" s="719"/>
    </row>
    <row r="230" spans="1:14" ht="10.199999999999999" x14ac:dyDescent="0.2">
      <c r="A230" s="718"/>
      <c r="B230" s="719"/>
      <c r="C230" s="720"/>
      <c r="D230" s="720"/>
      <c r="E230" s="720"/>
      <c r="F230" s="720"/>
      <c r="G230" s="720"/>
      <c r="H230" s="720"/>
      <c r="I230" s="721"/>
      <c r="J230" s="720"/>
      <c r="K230" s="720"/>
      <c r="L230" s="720"/>
      <c r="M230" s="722"/>
      <c r="N230" s="719"/>
    </row>
    <row r="231" spans="1:14" ht="10.199999999999999" x14ac:dyDescent="0.2">
      <c r="A231" s="718"/>
      <c r="B231" s="719"/>
      <c r="C231" s="720"/>
      <c r="D231" s="720"/>
      <c r="E231" s="720"/>
      <c r="F231" s="720"/>
      <c r="G231" s="720"/>
      <c r="H231" s="720"/>
      <c r="I231" s="721"/>
      <c r="J231" s="720"/>
      <c r="K231" s="720"/>
      <c r="L231" s="720"/>
      <c r="M231" s="722"/>
      <c r="N231" s="719"/>
    </row>
    <row r="232" spans="1:14" ht="10.199999999999999" x14ac:dyDescent="0.2">
      <c r="A232" s="718"/>
      <c r="B232" s="719"/>
      <c r="C232" s="720"/>
      <c r="D232" s="720"/>
      <c r="E232" s="720"/>
      <c r="F232" s="720"/>
      <c r="G232" s="720"/>
      <c r="H232" s="720"/>
      <c r="I232" s="721"/>
      <c r="J232" s="720"/>
      <c r="K232" s="720"/>
      <c r="L232" s="720"/>
      <c r="M232" s="722"/>
      <c r="N232" s="719"/>
    </row>
    <row r="233" spans="1:14" ht="10.199999999999999" x14ac:dyDescent="0.2">
      <c r="A233" s="718"/>
      <c r="B233" s="719"/>
      <c r="C233" s="720"/>
      <c r="D233" s="720"/>
      <c r="E233" s="720"/>
      <c r="F233" s="720"/>
      <c r="G233" s="720"/>
      <c r="H233" s="720"/>
      <c r="I233" s="721"/>
      <c r="J233" s="720"/>
      <c r="K233" s="720"/>
      <c r="L233" s="720"/>
      <c r="M233" s="722"/>
      <c r="N233" s="719"/>
    </row>
    <row r="234" spans="1:14" ht="10.199999999999999" x14ac:dyDescent="0.2">
      <c r="A234" s="718"/>
      <c r="B234" s="719"/>
      <c r="C234" s="720"/>
      <c r="D234" s="720"/>
      <c r="E234" s="720"/>
      <c r="F234" s="720"/>
      <c r="G234" s="720"/>
      <c r="H234" s="720"/>
      <c r="I234" s="721"/>
      <c r="J234" s="720"/>
      <c r="K234" s="720"/>
      <c r="L234" s="720"/>
      <c r="M234" s="722"/>
      <c r="N234" s="719"/>
    </row>
    <row r="235" spans="1:14" ht="10.199999999999999" x14ac:dyDescent="0.2">
      <c r="A235" s="718"/>
      <c r="B235" s="719"/>
      <c r="C235" s="720"/>
      <c r="D235" s="720"/>
      <c r="E235" s="720"/>
      <c r="F235" s="720"/>
      <c r="G235" s="720"/>
      <c r="H235" s="720"/>
      <c r="I235" s="721"/>
      <c r="J235" s="720"/>
      <c r="K235" s="720"/>
      <c r="L235" s="720"/>
      <c r="M235" s="722"/>
      <c r="N235" s="719"/>
    </row>
    <row r="236" spans="1:14" ht="10.199999999999999" x14ac:dyDescent="0.2">
      <c r="A236" s="718"/>
      <c r="B236" s="719"/>
      <c r="C236" s="720"/>
      <c r="D236" s="720"/>
      <c r="E236" s="720"/>
      <c r="F236" s="720"/>
      <c r="G236" s="720"/>
      <c r="H236" s="720"/>
      <c r="I236" s="721"/>
      <c r="J236" s="720"/>
      <c r="K236" s="720"/>
      <c r="L236" s="720"/>
      <c r="M236" s="722"/>
      <c r="N236" s="719"/>
    </row>
    <row r="237" spans="1:14" ht="10.199999999999999" x14ac:dyDescent="0.2">
      <c r="A237" s="718"/>
      <c r="B237" s="719"/>
      <c r="C237" s="720"/>
      <c r="D237" s="720"/>
      <c r="E237" s="720"/>
      <c r="F237" s="720"/>
      <c r="G237" s="720"/>
      <c r="H237" s="720"/>
      <c r="I237" s="721"/>
      <c r="J237" s="720"/>
      <c r="K237" s="720"/>
      <c r="L237" s="720"/>
      <c r="M237" s="722"/>
      <c r="N237" s="719"/>
    </row>
    <row r="238" spans="1:14" ht="10.199999999999999" x14ac:dyDescent="0.2">
      <c r="A238" s="718"/>
      <c r="B238" s="719"/>
      <c r="C238" s="720"/>
      <c r="D238" s="720"/>
      <c r="E238" s="720"/>
      <c r="F238" s="720"/>
      <c r="G238" s="720"/>
      <c r="H238" s="720"/>
      <c r="I238" s="721"/>
      <c r="J238" s="720"/>
      <c r="K238" s="720"/>
      <c r="L238" s="720"/>
      <c r="M238" s="722"/>
      <c r="N238" s="719"/>
    </row>
    <row r="239" spans="1:14" ht="10.199999999999999" x14ac:dyDescent="0.2">
      <c r="A239" s="718"/>
      <c r="B239" s="719"/>
      <c r="C239" s="720"/>
      <c r="D239" s="720"/>
      <c r="E239" s="720"/>
      <c r="F239" s="720"/>
      <c r="G239" s="720"/>
      <c r="H239" s="720"/>
      <c r="I239" s="721"/>
      <c r="J239" s="720"/>
      <c r="K239" s="720"/>
      <c r="L239" s="720"/>
      <c r="M239" s="722"/>
      <c r="N239" s="719"/>
    </row>
    <row r="240" spans="1:14" ht="10.199999999999999" x14ac:dyDescent="0.2">
      <c r="A240" s="718"/>
      <c r="B240" s="719"/>
      <c r="C240" s="720"/>
      <c r="D240" s="720"/>
      <c r="E240" s="720"/>
      <c r="F240" s="720"/>
      <c r="G240" s="720"/>
      <c r="H240" s="720"/>
      <c r="I240" s="721"/>
      <c r="J240" s="720"/>
      <c r="K240" s="720"/>
      <c r="L240" s="720"/>
      <c r="M240" s="722"/>
      <c r="N240" s="719"/>
    </row>
    <row r="241" spans="1:14" ht="10.199999999999999" x14ac:dyDescent="0.2">
      <c r="A241" s="718"/>
      <c r="B241" s="719"/>
      <c r="C241" s="720"/>
      <c r="D241" s="720"/>
      <c r="E241" s="720"/>
      <c r="F241" s="720"/>
      <c r="G241" s="720"/>
      <c r="H241" s="720"/>
      <c r="I241" s="721"/>
      <c r="J241" s="720"/>
      <c r="K241" s="720"/>
      <c r="L241" s="720"/>
      <c r="M241" s="722"/>
      <c r="N241" s="719"/>
    </row>
    <row r="242" spans="1:14" ht="10.199999999999999" x14ac:dyDescent="0.2">
      <c r="A242" s="718"/>
      <c r="B242" s="719"/>
      <c r="C242" s="720"/>
      <c r="D242" s="720"/>
      <c r="E242" s="720"/>
      <c r="F242" s="720"/>
      <c r="G242" s="720"/>
      <c r="H242" s="720"/>
      <c r="I242" s="721"/>
      <c r="J242" s="720"/>
      <c r="K242" s="720"/>
      <c r="L242" s="720"/>
      <c r="M242" s="722"/>
      <c r="N242" s="719"/>
    </row>
    <row r="243" spans="1:14" ht="10.199999999999999" x14ac:dyDescent="0.2">
      <c r="A243" s="718"/>
      <c r="B243" s="719"/>
      <c r="C243" s="720"/>
      <c r="D243" s="720"/>
      <c r="E243" s="720"/>
      <c r="F243" s="720"/>
      <c r="G243" s="720"/>
      <c r="H243" s="720"/>
      <c r="I243" s="721"/>
      <c r="J243" s="720"/>
      <c r="K243" s="720"/>
      <c r="L243" s="720"/>
      <c r="M243" s="722"/>
      <c r="N243" s="719"/>
    </row>
    <row r="244" spans="1:14" ht="10.199999999999999" x14ac:dyDescent="0.2">
      <c r="A244" s="718"/>
      <c r="B244" s="719"/>
      <c r="C244" s="720"/>
      <c r="D244" s="720"/>
      <c r="E244" s="720"/>
      <c r="F244" s="720"/>
      <c r="G244" s="720"/>
      <c r="H244" s="720"/>
      <c r="I244" s="721"/>
      <c r="J244" s="720"/>
      <c r="K244" s="720"/>
      <c r="L244" s="720"/>
      <c r="M244" s="722"/>
      <c r="N244" s="719"/>
    </row>
    <row r="245" spans="1:14" ht="10.199999999999999" x14ac:dyDescent="0.2">
      <c r="A245" s="718"/>
      <c r="B245" s="719"/>
      <c r="C245" s="720"/>
      <c r="D245" s="720"/>
      <c r="E245" s="720"/>
      <c r="F245" s="720"/>
      <c r="G245" s="720"/>
      <c r="H245" s="720"/>
      <c r="I245" s="721"/>
      <c r="J245" s="720"/>
      <c r="K245" s="720"/>
      <c r="L245" s="720"/>
      <c r="M245" s="722"/>
      <c r="N245" s="719"/>
    </row>
    <row r="246" spans="1:14" ht="10.199999999999999" x14ac:dyDescent="0.2">
      <c r="A246" s="718"/>
      <c r="B246" s="719"/>
      <c r="C246" s="720"/>
      <c r="D246" s="720"/>
      <c r="E246" s="720"/>
      <c r="F246" s="720"/>
      <c r="G246" s="720"/>
      <c r="H246" s="720"/>
      <c r="I246" s="721"/>
      <c r="J246" s="720"/>
      <c r="K246" s="720"/>
      <c r="L246" s="720"/>
      <c r="M246" s="722"/>
      <c r="N246" s="719"/>
    </row>
    <row r="247" spans="1:14" ht="10.199999999999999" x14ac:dyDescent="0.2">
      <c r="A247" s="718"/>
      <c r="B247" s="719"/>
      <c r="C247" s="720"/>
      <c r="D247" s="720"/>
      <c r="E247" s="720"/>
      <c r="F247" s="720"/>
      <c r="G247" s="720"/>
      <c r="H247" s="720"/>
      <c r="I247" s="721"/>
      <c r="J247" s="720"/>
      <c r="K247" s="720"/>
      <c r="L247" s="720"/>
      <c r="M247" s="722"/>
      <c r="N247" s="719"/>
    </row>
    <row r="248" spans="1:14" ht="10.199999999999999" x14ac:dyDescent="0.2">
      <c r="A248" s="718"/>
      <c r="B248" s="719"/>
      <c r="C248" s="720"/>
      <c r="D248" s="720"/>
      <c r="E248" s="720"/>
      <c r="F248" s="720"/>
      <c r="G248" s="720"/>
      <c r="H248" s="720"/>
      <c r="I248" s="721"/>
      <c r="J248" s="720"/>
      <c r="K248" s="720"/>
      <c r="L248" s="720"/>
      <c r="M248" s="722"/>
      <c r="N248" s="719"/>
    </row>
    <row r="249" spans="1:14" ht="10.199999999999999" x14ac:dyDescent="0.2">
      <c r="A249" s="718"/>
      <c r="B249" s="719"/>
      <c r="C249" s="720"/>
      <c r="D249" s="720"/>
      <c r="E249" s="720"/>
      <c r="F249" s="720"/>
      <c r="G249" s="720"/>
      <c r="H249" s="720"/>
      <c r="I249" s="721"/>
      <c r="J249" s="720"/>
      <c r="K249" s="720"/>
      <c r="L249" s="720"/>
      <c r="M249" s="722"/>
      <c r="N249" s="719"/>
    </row>
    <row r="250" spans="1:14" ht="10.199999999999999" x14ac:dyDescent="0.2">
      <c r="A250" s="718"/>
      <c r="B250" s="719"/>
      <c r="C250" s="720"/>
      <c r="D250" s="720"/>
      <c r="E250" s="720"/>
      <c r="F250" s="720"/>
      <c r="G250" s="720"/>
      <c r="H250" s="720"/>
      <c r="I250" s="721"/>
      <c r="J250" s="720"/>
      <c r="K250" s="720"/>
      <c r="L250" s="720"/>
      <c r="M250" s="722"/>
      <c r="N250" s="719"/>
    </row>
    <row r="251" spans="1:14" ht="10.199999999999999" x14ac:dyDescent="0.2">
      <c r="A251" s="718"/>
      <c r="B251" s="719"/>
      <c r="C251" s="720"/>
      <c r="D251" s="720"/>
      <c r="E251" s="720"/>
      <c r="F251" s="720"/>
      <c r="G251" s="720"/>
      <c r="H251" s="720"/>
      <c r="I251" s="721"/>
      <c r="J251" s="720"/>
      <c r="K251" s="720"/>
      <c r="L251" s="720"/>
      <c r="M251" s="722"/>
      <c r="N251" s="719"/>
    </row>
    <row r="252" spans="1:14" ht="10.199999999999999" x14ac:dyDescent="0.2">
      <c r="A252" s="718"/>
      <c r="B252" s="719"/>
      <c r="C252" s="720"/>
      <c r="D252" s="720"/>
      <c r="E252" s="720"/>
      <c r="F252" s="720"/>
      <c r="G252" s="720"/>
      <c r="H252" s="720"/>
      <c r="I252" s="721"/>
      <c r="J252" s="720"/>
      <c r="K252" s="720"/>
      <c r="L252" s="720"/>
      <c r="M252" s="722"/>
      <c r="N252" s="719"/>
    </row>
    <row r="253" spans="1:14" ht="10.199999999999999" x14ac:dyDescent="0.2">
      <c r="A253" s="718"/>
      <c r="B253" s="719"/>
      <c r="C253" s="720"/>
      <c r="D253" s="720"/>
      <c r="E253" s="720"/>
      <c r="F253" s="720"/>
      <c r="G253" s="720"/>
      <c r="H253" s="720"/>
      <c r="I253" s="721"/>
      <c r="J253" s="720"/>
      <c r="K253" s="720"/>
      <c r="L253" s="720"/>
      <c r="M253" s="722"/>
      <c r="N253" s="719"/>
    </row>
    <row r="254" spans="1:14" ht="10.199999999999999" x14ac:dyDescent="0.2">
      <c r="A254" s="718"/>
      <c r="B254" s="719"/>
      <c r="C254" s="720"/>
      <c r="D254" s="720"/>
      <c r="E254" s="720"/>
      <c r="F254" s="720"/>
      <c r="G254" s="720"/>
      <c r="H254" s="720"/>
      <c r="I254" s="721"/>
      <c r="J254" s="720"/>
      <c r="K254" s="720"/>
      <c r="L254" s="720"/>
      <c r="M254" s="722"/>
      <c r="N254" s="719"/>
    </row>
    <row r="255" spans="1:14" ht="10.199999999999999" x14ac:dyDescent="0.2">
      <c r="A255" s="718"/>
      <c r="B255" s="719"/>
      <c r="C255" s="720"/>
      <c r="D255" s="720"/>
      <c r="E255" s="720"/>
      <c r="F255" s="720"/>
      <c r="G255" s="720"/>
      <c r="H255" s="720"/>
      <c r="I255" s="721"/>
      <c r="J255" s="720"/>
      <c r="K255" s="720"/>
      <c r="L255" s="720"/>
      <c r="M255" s="722"/>
      <c r="N255" s="719"/>
    </row>
    <row r="256" spans="1:14" ht="10.199999999999999" x14ac:dyDescent="0.2">
      <c r="A256" s="718"/>
      <c r="B256" s="719"/>
      <c r="C256" s="720"/>
      <c r="D256" s="720"/>
      <c r="E256" s="720"/>
      <c r="F256" s="720"/>
      <c r="G256" s="720"/>
      <c r="H256" s="720"/>
      <c r="I256" s="721"/>
      <c r="J256" s="720"/>
      <c r="K256" s="720"/>
      <c r="L256" s="720"/>
      <c r="M256" s="722"/>
      <c r="N256" s="719"/>
    </row>
    <row r="257" spans="1:14" ht="10.199999999999999" x14ac:dyDescent="0.2">
      <c r="A257" s="718"/>
      <c r="B257" s="719"/>
      <c r="C257" s="720"/>
      <c r="D257" s="720"/>
      <c r="E257" s="720"/>
      <c r="F257" s="720"/>
      <c r="G257" s="720"/>
      <c r="H257" s="720"/>
      <c r="I257" s="721"/>
      <c r="J257" s="720"/>
      <c r="K257" s="720"/>
      <c r="L257" s="720"/>
      <c r="M257" s="722"/>
      <c r="N257" s="719"/>
    </row>
    <row r="258" spans="1:14" ht="10.199999999999999" x14ac:dyDescent="0.2">
      <c r="A258" s="718"/>
      <c r="B258" s="719"/>
      <c r="C258" s="720"/>
      <c r="D258" s="720"/>
      <c r="E258" s="720"/>
      <c r="F258" s="720"/>
      <c r="G258" s="720"/>
      <c r="H258" s="720"/>
      <c r="I258" s="721"/>
      <c r="J258" s="720"/>
      <c r="K258" s="720"/>
      <c r="L258" s="720"/>
      <c r="M258" s="722"/>
      <c r="N258" s="719"/>
    </row>
    <row r="259" spans="1:14" ht="10.199999999999999" x14ac:dyDescent="0.2">
      <c r="A259" s="718"/>
      <c r="B259" s="719"/>
      <c r="C259" s="720"/>
      <c r="D259" s="720"/>
      <c r="E259" s="720"/>
      <c r="F259" s="720"/>
      <c r="G259" s="720"/>
      <c r="H259" s="720"/>
      <c r="I259" s="721"/>
      <c r="J259" s="720"/>
      <c r="K259" s="720"/>
      <c r="L259" s="720"/>
      <c r="M259" s="722"/>
      <c r="N259" s="719"/>
    </row>
    <row r="260" spans="1:14" ht="10.199999999999999" x14ac:dyDescent="0.2">
      <c r="A260" s="718"/>
      <c r="B260" s="719"/>
      <c r="C260" s="720"/>
      <c r="D260" s="720"/>
      <c r="E260" s="720"/>
      <c r="F260" s="720"/>
      <c r="G260" s="720"/>
      <c r="H260" s="720"/>
      <c r="I260" s="721"/>
      <c r="J260" s="720"/>
      <c r="K260" s="720"/>
      <c r="L260" s="720"/>
      <c r="M260" s="722"/>
      <c r="N260" s="719"/>
    </row>
    <row r="261" spans="1:14" ht="10.199999999999999" x14ac:dyDescent="0.2">
      <c r="A261" s="718"/>
      <c r="B261" s="719"/>
      <c r="C261" s="720"/>
      <c r="D261" s="720"/>
      <c r="E261" s="720"/>
      <c r="F261" s="720"/>
      <c r="G261" s="720"/>
      <c r="H261" s="720"/>
      <c r="I261" s="721"/>
      <c r="J261" s="720"/>
      <c r="K261" s="720"/>
      <c r="L261" s="720"/>
      <c r="M261" s="722"/>
      <c r="N261" s="719"/>
    </row>
    <row r="262" spans="1:14" ht="10.199999999999999" x14ac:dyDescent="0.2">
      <c r="A262" s="718"/>
      <c r="B262" s="719"/>
      <c r="C262" s="720"/>
      <c r="D262" s="720"/>
      <c r="E262" s="720"/>
      <c r="F262" s="720"/>
      <c r="G262" s="720"/>
      <c r="H262" s="720"/>
      <c r="I262" s="721"/>
      <c r="J262" s="720"/>
      <c r="K262" s="720"/>
      <c r="L262" s="720"/>
      <c r="M262" s="722"/>
      <c r="N262" s="719"/>
    </row>
    <row r="263" spans="1:14" ht="10.199999999999999" x14ac:dyDescent="0.2">
      <c r="A263" s="718"/>
      <c r="B263" s="719"/>
      <c r="C263" s="720"/>
      <c r="D263" s="720"/>
      <c r="E263" s="720"/>
      <c r="F263" s="720"/>
      <c r="G263" s="720"/>
      <c r="H263" s="720"/>
      <c r="I263" s="721"/>
      <c r="J263" s="720"/>
      <c r="K263" s="720"/>
      <c r="L263" s="720"/>
      <c r="M263" s="722"/>
      <c r="N263" s="719"/>
    </row>
    <row r="264" spans="1:14" ht="10.199999999999999" x14ac:dyDescent="0.2">
      <c r="A264" s="718"/>
      <c r="B264" s="719"/>
      <c r="C264" s="720"/>
      <c r="D264" s="720"/>
      <c r="E264" s="720"/>
      <c r="F264" s="720"/>
      <c r="G264" s="720"/>
      <c r="H264" s="720"/>
      <c r="I264" s="721"/>
      <c r="J264" s="720"/>
      <c r="K264" s="720"/>
      <c r="L264" s="720"/>
      <c r="M264" s="722"/>
      <c r="N264" s="719"/>
    </row>
    <row r="265" spans="1:14" ht="10.199999999999999" x14ac:dyDescent="0.2">
      <c r="A265" s="718"/>
      <c r="B265" s="719"/>
      <c r="C265" s="720"/>
      <c r="D265" s="720"/>
      <c r="E265" s="720"/>
      <c r="F265" s="720"/>
      <c r="G265" s="720"/>
      <c r="H265" s="720"/>
      <c r="I265" s="721"/>
      <c r="J265" s="720"/>
      <c r="K265" s="720"/>
      <c r="L265" s="720"/>
      <c r="M265" s="722"/>
      <c r="N265" s="719"/>
    </row>
    <row r="266" spans="1:14" ht="10.199999999999999" x14ac:dyDescent="0.2">
      <c r="A266" s="718"/>
      <c r="B266" s="719"/>
      <c r="C266" s="720"/>
      <c r="D266" s="720"/>
      <c r="E266" s="720"/>
      <c r="F266" s="720"/>
      <c r="G266" s="720"/>
      <c r="H266" s="720"/>
      <c r="I266" s="721"/>
      <c r="J266" s="720"/>
      <c r="K266" s="720"/>
      <c r="L266" s="720"/>
      <c r="M266" s="722"/>
      <c r="N266" s="719"/>
    </row>
    <row r="267" spans="1:14" ht="10.199999999999999" x14ac:dyDescent="0.2">
      <c r="A267" s="718"/>
      <c r="B267" s="719"/>
      <c r="C267" s="720"/>
      <c r="D267" s="720"/>
      <c r="E267" s="720"/>
      <c r="F267" s="720"/>
      <c r="G267" s="720"/>
      <c r="H267" s="720"/>
      <c r="I267" s="721"/>
      <c r="J267" s="720"/>
      <c r="K267" s="720"/>
      <c r="L267" s="720"/>
      <c r="M267" s="722"/>
      <c r="N267" s="719"/>
    </row>
    <row r="268" spans="1:14" ht="10.199999999999999" x14ac:dyDescent="0.2">
      <c r="A268" s="718"/>
      <c r="B268" s="719"/>
      <c r="C268" s="720"/>
      <c r="D268" s="720"/>
      <c r="E268" s="720"/>
      <c r="F268" s="720"/>
      <c r="G268" s="720"/>
      <c r="H268" s="720"/>
      <c r="I268" s="721"/>
      <c r="J268" s="720"/>
      <c r="K268" s="720"/>
      <c r="L268" s="720"/>
      <c r="M268" s="722"/>
      <c r="N268" s="719"/>
    </row>
    <row r="269" spans="1:14" ht="10.199999999999999" x14ac:dyDescent="0.2">
      <c r="A269" s="718"/>
      <c r="B269" s="719"/>
      <c r="C269" s="720"/>
      <c r="D269" s="720"/>
      <c r="E269" s="720"/>
      <c r="F269" s="720"/>
      <c r="G269" s="720"/>
      <c r="H269" s="720"/>
      <c r="I269" s="721"/>
      <c r="J269" s="720"/>
      <c r="K269" s="720"/>
      <c r="L269" s="720"/>
      <c r="M269" s="722"/>
      <c r="N269" s="719"/>
    </row>
    <row r="270" spans="1:14" ht="10.199999999999999" x14ac:dyDescent="0.2">
      <c r="A270" s="718"/>
      <c r="B270" s="719"/>
      <c r="C270" s="720"/>
      <c r="D270" s="720"/>
      <c r="E270" s="720"/>
      <c r="F270" s="720"/>
      <c r="G270" s="720"/>
      <c r="H270" s="720"/>
      <c r="I270" s="721"/>
      <c r="J270" s="720"/>
      <c r="K270" s="720"/>
      <c r="L270" s="720"/>
      <c r="M270" s="722"/>
      <c r="N270" s="719"/>
    </row>
    <row r="271" spans="1:14" ht="10.199999999999999" x14ac:dyDescent="0.2">
      <c r="A271" s="718"/>
      <c r="B271" s="719"/>
      <c r="C271" s="720"/>
      <c r="D271" s="720"/>
      <c r="E271" s="720"/>
      <c r="F271" s="720"/>
      <c r="G271" s="720"/>
      <c r="H271" s="720"/>
      <c r="I271" s="721"/>
      <c r="J271" s="720"/>
      <c r="K271" s="720"/>
      <c r="L271" s="720"/>
      <c r="M271" s="722"/>
      <c r="N271" s="719"/>
    </row>
    <row r="272" spans="1:14" ht="10.199999999999999" x14ac:dyDescent="0.2">
      <c r="A272" s="718"/>
      <c r="B272" s="719"/>
      <c r="C272" s="720"/>
      <c r="D272" s="720"/>
      <c r="E272" s="720"/>
      <c r="F272" s="720"/>
      <c r="G272" s="720"/>
      <c r="H272" s="720"/>
      <c r="I272" s="721"/>
      <c r="J272" s="720"/>
      <c r="K272" s="720"/>
      <c r="L272" s="720"/>
      <c r="M272" s="722"/>
      <c r="N272" s="719"/>
    </row>
    <row r="273" spans="1:14" ht="10.199999999999999" x14ac:dyDescent="0.2">
      <c r="A273" s="718"/>
      <c r="B273" s="719"/>
      <c r="C273" s="720"/>
      <c r="D273" s="720"/>
      <c r="E273" s="720"/>
      <c r="F273" s="720"/>
      <c r="G273" s="720"/>
      <c r="H273" s="720"/>
      <c r="I273" s="721"/>
      <c r="J273" s="720"/>
      <c r="K273" s="720"/>
      <c r="L273" s="720"/>
      <c r="M273" s="722"/>
      <c r="N273" s="719"/>
    </row>
    <row r="274" spans="1:14" ht="10.199999999999999" x14ac:dyDescent="0.2">
      <c r="A274" s="718"/>
      <c r="B274" s="719"/>
      <c r="C274" s="720"/>
      <c r="D274" s="720"/>
      <c r="E274" s="720"/>
      <c r="F274" s="720"/>
      <c r="G274" s="720"/>
      <c r="H274" s="720"/>
      <c r="I274" s="721"/>
      <c r="J274" s="720"/>
      <c r="K274" s="720"/>
      <c r="L274" s="720"/>
      <c r="M274" s="722"/>
      <c r="N274" s="719"/>
    </row>
    <row r="275" spans="1:14" ht="10.199999999999999" x14ac:dyDescent="0.2">
      <c r="A275" s="718"/>
      <c r="B275" s="719"/>
      <c r="C275" s="720"/>
      <c r="D275" s="720"/>
      <c r="E275" s="720"/>
      <c r="F275" s="720"/>
      <c r="G275" s="720"/>
      <c r="H275" s="720"/>
      <c r="I275" s="721"/>
      <c r="J275" s="720"/>
      <c r="K275" s="720"/>
      <c r="L275" s="720"/>
      <c r="M275" s="722"/>
      <c r="N275" s="719"/>
    </row>
    <row r="276" spans="1:14" ht="10.199999999999999" x14ac:dyDescent="0.2">
      <c r="A276" s="718"/>
      <c r="B276" s="719"/>
      <c r="C276" s="720"/>
      <c r="D276" s="720"/>
      <c r="E276" s="720"/>
      <c r="F276" s="720"/>
      <c r="G276" s="720"/>
      <c r="H276" s="720"/>
      <c r="I276" s="721"/>
      <c r="J276" s="720"/>
      <c r="K276" s="720"/>
      <c r="L276" s="720"/>
      <c r="M276" s="722"/>
      <c r="N276" s="719"/>
    </row>
    <row r="277" spans="1:14" ht="10.199999999999999" x14ac:dyDescent="0.2">
      <c r="A277" s="718"/>
      <c r="B277" s="719"/>
      <c r="C277" s="720"/>
      <c r="D277" s="720"/>
      <c r="E277" s="720"/>
      <c r="F277" s="720"/>
      <c r="G277" s="720"/>
      <c r="H277" s="720"/>
      <c r="I277" s="721"/>
      <c r="J277" s="720"/>
      <c r="K277" s="720"/>
      <c r="L277" s="720"/>
      <c r="M277" s="722"/>
      <c r="N277" s="719"/>
    </row>
    <row r="278" spans="1:14" ht="10.199999999999999" x14ac:dyDescent="0.2">
      <c r="A278" s="718"/>
      <c r="B278" s="719"/>
      <c r="C278" s="720"/>
      <c r="D278" s="720"/>
      <c r="E278" s="720"/>
      <c r="F278" s="720"/>
      <c r="G278" s="720"/>
      <c r="H278" s="720"/>
      <c r="I278" s="721"/>
      <c r="J278" s="720"/>
      <c r="K278" s="720"/>
      <c r="L278" s="720"/>
      <c r="M278" s="722"/>
      <c r="N278" s="719"/>
    </row>
    <row r="279" spans="1:14" ht="10.199999999999999" x14ac:dyDescent="0.2">
      <c r="A279" s="718"/>
      <c r="B279" s="719"/>
      <c r="C279" s="720"/>
      <c r="D279" s="720"/>
      <c r="E279" s="720"/>
      <c r="F279" s="720"/>
      <c r="G279" s="720"/>
      <c r="H279" s="720"/>
      <c r="I279" s="721"/>
      <c r="J279" s="720"/>
      <c r="K279" s="720"/>
      <c r="L279" s="720"/>
      <c r="M279" s="722"/>
      <c r="N279" s="719"/>
    </row>
    <row r="280" spans="1:14" ht="10.199999999999999" x14ac:dyDescent="0.2">
      <c r="A280" s="718"/>
      <c r="B280" s="719"/>
      <c r="C280" s="720"/>
      <c r="D280" s="720"/>
      <c r="E280" s="720"/>
      <c r="F280" s="720"/>
      <c r="G280" s="720"/>
      <c r="H280" s="720"/>
      <c r="I280" s="721"/>
      <c r="J280" s="720"/>
      <c r="K280" s="720"/>
      <c r="L280" s="720"/>
      <c r="M280" s="722"/>
      <c r="N280" s="719"/>
    </row>
    <row r="281" spans="1:14" ht="10.199999999999999" x14ac:dyDescent="0.2">
      <c r="A281" s="718"/>
      <c r="B281" s="719"/>
      <c r="C281" s="720"/>
      <c r="D281" s="720"/>
      <c r="E281" s="720"/>
      <c r="F281" s="720"/>
      <c r="G281" s="720"/>
      <c r="H281" s="720"/>
      <c r="I281" s="721"/>
      <c r="J281" s="720"/>
      <c r="K281" s="720"/>
      <c r="L281" s="720"/>
      <c r="M281" s="722"/>
      <c r="N281" s="719"/>
    </row>
    <row r="282" spans="1:14" ht="10.199999999999999" x14ac:dyDescent="0.2">
      <c r="A282" s="718"/>
      <c r="B282" s="719"/>
      <c r="C282" s="720"/>
      <c r="D282" s="720"/>
      <c r="E282" s="720"/>
      <c r="F282" s="720"/>
      <c r="G282" s="720"/>
      <c r="H282" s="720"/>
      <c r="I282" s="721"/>
      <c r="J282" s="720"/>
      <c r="K282" s="720"/>
      <c r="L282" s="720"/>
      <c r="M282" s="722"/>
      <c r="N282" s="719"/>
    </row>
    <row r="283" spans="1:14" ht="10.199999999999999" x14ac:dyDescent="0.2">
      <c r="A283" s="718"/>
      <c r="B283" s="719"/>
      <c r="C283" s="720"/>
      <c r="D283" s="720"/>
      <c r="E283" s="720"/>
      <c r="F283" s="720"/>
      <c r="G283" s="720"/>
      <c r="H283" s="720"/>
      <c r="I283" s="721"/>
      <c r="J283" s="720"/>
      <c r="K283" s="720"/>
      <c r="L283" s="720"/>
      <c r="M283" s="722"/>
      <c r="N283" s="719"/>
    </row>
    <row r="284" spans="1:14" ht="10.199999999999999" x14ac:dyDescent="0.2">
      <c r="A284" s="718"/>
      <c r="B284" s="719"/>
      <c r="C284" s="720"/>
      <c r="D284" s="720"/>
      <c r="E284" s="720"/>
      <c r="F284" s="720"/>
      <c r="G284" s="720"/>
      <c r="H284" s="720"/>
      <c r="I284" s="721"/>
      <c r="J284" s="720"/>
      <c r="K284" s="720"/>
      <c r="L284" s="720"/>
      <c r="M284" s="722"/>
      <c r="N284" s="719"/>
    </row>
    <row r="285" spans="1:14" ht="10.199999999999999" x14ac:dyDescent="0.2">
      <c r="A285" s="718"/>
      <c r="B285" s="719"/>
      <c r="C285" s="720"/>
      <c r="D285" s="720"/>
      <c r="E285" s="720"/>
      <c r="F285" s="720"/>
      <c r="G285" s="720"/>
      <c r="H285" s="720"/>
      <c r="I285" s="721"/>
      <c r="J285" s="720"/>
      <c r="K285" s="720"/>
      <c r="L285" s="720"/>
      <c r="M285" s="722"/>
      <c r="N285" s="719"/>
    </row>
    <row r="286" spans="1:14" ht="10.199999999999999" x14ac:dyDescent="0.2">
      <c r="A286" s="718"/>
      <c r="B286" s="719"/>
      <c r="C286" s="720"/>
      <c r="D286" s="720"/>
      <c r="E286" s="720"/>
      <c r="F286" s="720"/>
      <c r="G286" s="720"/>
      <c r="H286" s="720"/>
      <c r="I286" s="721"/>
      <c r="J286" s="720"/>
      <c r="K286" s="720"/>
      <c r="L286" s="720"/>
      <c r="M286" s="722"/>
      <c r="N286" s="719"/>
    </row>
    <row r="287" spans="1:14" ht="10.199999999999999" x14ac:dyDescent="0.2">
      <c r="A287" s="718"/>
      <c r="B287" s="719"/>
      <c r="C287" s="720"/>
      <c r="D287" s="720"/>
      <c r="E287" s="720"/>
      <c r="F287" s="720"/>
      <c r="G287" s="720"/>
      <c r="H287" s="720"/>
      <c r="I287" s="721"/>
      <c r="J287" s="720"/>
      <c r="K287" s="720"/>
      <c r="L287" s="720"/>
      <c r="M287" s="722"/>
      <c r="N287" s="719"/>
    </row>
    <row r="288" spans="1:14" ht="10.199999999999999" x14ac:dyDescent="0.2">
      <c r="A288" s="718"/>
      <c r="B288" s="719"/>
      <c r="C288" s="720"/>
      <c r="D288" s="720"/>
      <c r="E288" s="720"/>
      <c r="F288" s="720"/>
      <c r="G288" s="720"/>
      <c r="H288" s="720"/>
      <c r="I288" s="721"/>
      <c r="J288" s="720"/>
      <c r="K288" s="720"/>
      <c r="L288" s="720"/>
      <c r="M288" s="722"/>
      <c r="N288" s="719"/>
    </row>
    <row r="289" spans="1:14" ht="10.199999999999999" x14ac:dyDescent="0.2">
      <c r="A289" s="718"/>
      <c r="B289" s="719"/>
      <c r="C289" s="720"/>
      <c r="D289" s="720"/>
      <c r="E289" s="720"/>
      <c r="F289" s="720"/>
      <c r="G289" s="720"/>
      <c r="H289" s="720"/>
      <c r="I289" s="721"/>
      <c r="J289" s="720"/>
      <c r="K289" s="720"/>
      <c r="L289" s="720"/>
      <c r="M289" s="722"/>
      <c r="N289" s="719"/>
    </row>
    <row r="290" spans="1:14" ht="10.199999999999999" x14ac:dyDescent="0.2">
      <c r="A290" s="718"/>
      <c r="B290" s="719"/>
      <c r="C290" s="720"/>
      <c r="D290" s="720"/>
      <c r="E290" s="720"/>
      <c r="F290" s="720"/>
      <c r="G290" s="720"/>
      <c r="H290" s="720"/>
      <c r="I290" s="721"/>
      <c r="J290" s="720"/>
      <c r="K290" s="720"/>
      <c r="L290" s="720"/>
      <c r="M290" s="722"/>
      <c r="N290" s="719"/>
    </row>
    <row r="291" spans="1:14" ht="10.199999999999999" x14ac:dyDescent="0.2">
      <c r="A291" s="718"/>
      <c r="B291" s="719"/>
      <c r="C291" s="720"/>
      <c r="D291" s="720"/>
      <c r="E291" s="720"/>
      <c r="F291" s="720"/>
      <c r="G291" s="720"/>
      <c r="H291" s="720"/>
      <c r="I291" s="721"/>
      <c r="J291" s="720"/>
      <c r="K291" s="720"/>
      <c r="L291" s="720"/>
      <c r="M291" s="722"/>
      <c r="N291" s="719"/>
    </row>
    <row r="292" spans="1:14" ht="10.199999999999999" x14ac:dyDescent="0.2">
      <c r="A292" s="718"/>
      <c r="B292" s="719"/>
      <c r="C292" s="720"/>
      <c r="D292" s="720"/>
      <c r="E292" s="720"/>
      <c r="F292" s="720"/>
      <c r="G292" s="720"/>
      <c r="H292" s="720"/>
      <c r="I292" s="721"/>
      <c r="J292" s="720"/>
      <c r="K292" s="720"/>
      <c r="L292" s="720"/>
      <c r="M292" s="722"/>
      <c r="N292" s="719"/>
    </row>
    <row r="293" spans="1:14" ht="10.199999999999999" x14ac:dyDescent="0.2">
      <c r="A293" s="718"/>
      <c r="B293" s="719"/>
      <c r="C293" s="720"/>
      <c r="D293" s="720"/>
      <c r="E293" s="720"/>
      <c r="F293" s="720"/>
      <c r="G293" s="720"/>
      <c r="H293" s="720"/>
      <c r="I293" s="721"/>
      <c r="J293" s="720"/>
      <c r="K293" s="720"/>
      <c r="L293" s="720"/>
      <c r="M293" s="722"/>
      <c r="N293" s="719"/>
    </row>
    <row r="294" spans="1:14" ht="10.199999999999999" x14ac:dyDescent="0.2">
      <c r="A294" s="718"/>
      <c r="B294" s="719"/>
      <c r="C294" s="720"/>
      <c r="D294" s="720"/>
      <c r="E294" s="720"/>
      <c r="F294" s="720"/>
      <c r="G294" s="720"/>
      <c r="H294" s="720"/>
      <c r="I294" s="721"/>
      <c r="J294" s="720"/>
      <c r="K294" s="720"/>
      <c r="L294" s="720"/>
      <c r="M294" s="722"/>
      <c r="N294" s="719"/>
    </row>
    <row r="295" spans="1:14" ht="10.199999999999999" x14ac:dyDescent="0.2">
      <c r="A295" s="718"/>
      <c r="B295" s="719"/>
      <c r="C295" s="720"/>
      <c r="D295" s="720"/>
      <c r="E295" s="720"/>
      <c r="F295" s="720"/>
      <c r="G295" s="720"/>
      <c r="H295" s="720"/>
      <c r="I295" s="721"/>
      <c r="J295" s="720"/>
      <c r="K295" s="720"/>
      <c r="L295" s="720"/>
      <c r="M295" s="722"/>
      <c r="N295" s="719"/>
    </row>
    <row r="296" spans="1:14" ht="10.199999999999999" x14ac:dyDescent="0.2">
      <c r="A296" s="718"/>
      <c r="B296" s="719"/>
      <c r="C296" s="720"/>
      <c r="D296" s="720"/>
      <c r="E296" s="720"/>
      <c r="F296" s="720"/>
      <c r="G296" s="720"/>
      <c r="H296" s="720"/>
      <c r="I296" s="721"/>
      <c r="J296" s="720"/>
      <c r="K296" s="720"/>
      <c r="L296" s="720"/>
      <c r="M296" s="722"/>
      <c r="N296" s="719"/>
    </row>
    <row r="297" spans="1:14" ht="10.199999999999999" x14ac:dyDescent="0.2">
      <c r="A297" s="718"/>
      <c r="B297" s="719"/>
      <c r="C297" s="720"/>
      <c r="D297" s="720"/>
      <c r="E297" s="720"/>
      <c r="F297" s="720"/>
      <c r="G297" s="720"/>
      <c r="H297" s="720"/>
      <c r="I297" s="721"/>
      <c r="J297" s="720"/>
      <c r="K297" s="720"/>
      <c r="L297" s="720"/>
      <c r="M297" s="722"/>
      <c r="N297" s="719"/>
    </row>
    <row r="298" spans="1:14" ht="10.199999999999999" x14ac:dyDescent="0.2">
      <c r="A298" s="718"/>
      <c r="B298" s="719"/>
      <c r="C298" s="720"/>
      <c r="D298" s="720"/>
      <c r="E298" s="720"/>
      <c r="F298" s="720"/>
      <c r="G298" s="720"/>
      <c r="H298" s="720"/>
      <c r="I298" s="721"/>
      <c r="J298" s="720"/>
      <c r="K298" s="720"/>
      <c r="L298" s="720"/>
      <c r="M298" s="722"/>
      <c r="N298" s="719"/>
    </row>
    <row r="299" spans="1:14" ht="10.199999999999999" x14ac:dyDescent="0.2">
      <c r="A299" s="718"/>
      <c r="B299" s="719"/>
      <c r="C299" s="720"/>
      <c r="D299" s="720"/>
      <c r="E299" s="720"/>
      <c r="F299" s="720"/>
      <c r="G299" s="720"/>
      <c r="H299" s="720"/>
      <c r="I299" s="721"/>
      <c r="J299" s="720"/>
      <c r="K299" s="720"/>
      <c r="L299" s="720"/>
      <c r="M299" s="722"/>
      <c r="N299" s="719"/>
    </row>
    <row r="300" spans="1:14" ht="10.199999999999999" x14ac:dyDescent="0.2">
      <c r="A300" s="718"/>
      <c r="B300" s="719"/>
      <c r="C300" s="720"/>
      <c r="D300" s="720"/>
      <c r="E300" s="720"/>
      <c r="F300" s="720"/>
      <c r="G300" s="720"/>
      <c r="H300" s="720"/>
      <c r="I300" s="721"/>
      <c r="J300" s="720"/>
      <c r="K300" s="720"/>
      <c r="L300" s="720"/>
      <c r="M300" s="722"/>
      <c r="N300" s="719"/>
    </row>
    <row r="301" spans="1:14" ht="10.199999999999999" x14ac:dyDescent="0.2">
      <c r="A301" s="718"/>
      <c r="B301" s="719"/>
      <c r="C301" s="720"/>
      <c r="D301" s="720"/>
      <c r="E301" s="720"/>
      <c r="F301" s="720"/>
      <c r="G301" s="720"/>
      <c r="H301" s="720"/>
      <c r="I301" s="721"/>
      <c r="J301" s="720"/>
      <c r="K301" s="720"/>
      <c r="L301" s="720"/>
      <c r="M301" s="722"/>
      <c r="N301" s="719"/>
    </row>
    <row r="302" spans="1:14" ht="10.199999999999999" x14ac:dyDescent="0.2">
      <c r="A302" s="718"/>
      <c r="B302" s="719"/>
      <c r="C302" s="720"/>
      <c r="D302" s="720"/>
      <c r="E302" s="720"/>
      <c r="F302" s="720"/>
      <c r="G302" s="720"/>
      <c r="H302" s="720"/>
      <c r="I302" s="721"/>
      <c r="J302" s="720"/>
      <c r="K302" s="720"/>
      <c r="L302" s="720"/>
      <c r="M302" s="722"/>
      <c r="N302" s="719"/>
    </row>
    <row r="303" spans="1:14" ht="10.199999999999999" x14ac:dyDescent="0.2">
      <c r="A303" s="718"/>
      <c r="B303" s="719"/>
      <c r="C303" s="720"/>
      <c r="D303" s="720"/>
      <c r="E303" s="720"/>
      <c r="F303" s="720"/>
      <c r="G303" s="720"/>
      <c r="H303" s="720"/>
      <c r="I303" s="721"/>
      <c r="J303" s="720"/>
      <c r="K303" s="720"/>
      <c r="L303" s="720"/>
      <c r="M303" s="722"/>
      <c r="N303" s="719"/>
    </row>
    <row r="304" spans="1:14" ht="10.199999999999999" x14ac:dyDescent="0.2">
      <c r="A304" s="718"/>
      <c r="B304" s="719"/>
      <c r="C304" s="720"/>
      <c r="D304" s="720"/>
      <c r="E304" s="720"/>
      <c r="F304" s="720"/>
      <c r="G304" s="720"/>
      <c r="H304" s="720"/>
      <c r="I304" s="721"/>
      <c r="J304" s="720"/>
      <c r="K304" s="720"/>
      <c r="L304" s="720"/>
      <c r="M304" s="722"/>
      <c r="N304" s="719"/>
    </row>
    <row r="305" spans="1:14" ht="10.199999999999999" x14ac:dyDescent="0.2">
      <c r="A305" s="718"/>
      <c r="B305" s="719"/>
      <c r="C305" s="720"/>
      <c r="D305" s="720"/>
      <c r="E305" s="720"/>
      <c r="F305" s="720"/>
      <c r="G305" s="720"/>
      <c r="H305" s="720"/>
      <c r="I305" s="721"/>
      <c r="J305" s="720"/>
      <c r="K305" s="720"/>
      <c r="L305" s="720"/>
      <c r="M305" s="722"/>
      <c r="N305" s="719"/>
    </row>
    <row r="306" spans="1:14" ht="10.199999999999999" x14ac:dyDescent="0.2">
      <c r="A306" s="718"/>
      <c r="B306" s="719"/>
      <c r="C306" s="720"/>
      <c r="D306" s="720"/>
      <c r="E306" s="720"/>
      <c r="F306" s="720"/>
      <c r="G306" s="720"/>
      <c r="H306" s="720"/>
      <c r="I306" s="721"/>
      <c r="J306" s="720"/>
      <c r="K306" s="720"/>
      <c r="L306" s="720"/>
      <c r="M306" s="722"/>
      <c r="N306" s="719"/>
    </row>
    <row r="307" spans="1:14" ht="10.199999999999999" x14ac:dyDescent="0.2">
      <c r="A307" s="718"/>
      <c r="B307" s="719"/>
      <c r="C307" s="720"/>
      <c r="D307" s="720"/>
      <c r="E307" s="720"/>
      <c r="F307" s="720"/>
      <c r="G307" s="720"/>
      <c r="H307" s="720"/>
      <c r="I307" s="721"/>
      <c r="J307" s="720"/>
      <c r="K307" s="720"/>
      <c r="L307" s="720"/>
      <c r="M307" s="722"/>
      <c r="N307" s="719"/>
    </row>
    <row r="308" spans="1:14" ht="10.199999999999999" x14ac:dyDescent="0.2">
      <c r="A308" s="718"/>
      <c r="B308" s="719"/>
      <c r="C308" s="720"/>
      <c r="D308" s="720"/>
      <c r="E308" s="720"/>
      <c r="F308" s="720"/>
      <c r="G308" s="720"/>
      <c r="H308" s="720"/>
      <c r="I308" s="721"/>
      <c r="J308" s="720"/>
      <c r="K308" s="720"/>
      <c r="L308" s="720"/>
      <c r="M308" s="722"/>
      <c r="N308" s="719"/>
    </row>
    <row r="309" spans="1:14" ht="10.199999999999999" x14ac:dyDescent="0.2">
      <c r="A309" s="718"/>
      <c r="B309" s="719"/>
      <c r="C309" s="720"/>
      <c r="D309" s="720"/>
      <c r="E309" s="720"/>
      <c r="F309" s="720"/>
      <c r="G309" s="720"/>
      <c r="H309" s="720"/>
      <c r="I309" s="721"/>
      <c r="J309" s="720"/>
      <c r="K309" s="720"/>
      <c r="L309" s="720"/>
      <c r="M309" s="722"/>
      <c r="N309" s="719"/>
    </row>
    <row r="310" spans="1:14" ht="10.199999999999999" x14ac:dyDescent="0.2">
      <c r="A310" s="718"/>
      <c r="B310" s="719"/>
      <c r="C310" s="720"/>
      <c r="D310" s="720"/>
      <c r="E310" s="720"/>
      <c r="F310" s="720"/>
      <c r="G310" s="720"/>
      <c r="H310" s="720"/>
      <c r="I310" s="721"/>
      <c r="J310" s="720"/>
      <c r="K310" s="720"/>
      <c r="L310" s="720"/>
      <c r="M310" s="722"/>
      <c r="N310" s="719"/>
    </row>
    <row r="311" spans="1:14" ht="10.199999999999999" x14ac:dyDescent="0.2">
      <c r="A311" s="718"/>
      <c r="B311" s="719"/>
      <c r="C311" s="720"/>
      <c r="D311" s="720"/>
      <c r="E311" s="720"/>
      <c r="F311" s="720"/>
      <c r="G311" s="720"/>
      <c r="H311" s="720"/>
      <c r="I311" s="721"/>
      <c r="J311" s="720"/>
      <c r="K311" s="720"/>
      <c r="L311" s="720"/>
      <c r="M311" s="722"/>
      <c r="N311" s="719"/>
    </row>
    <row r="312" spans="1:14" ht="10.199999999999999" x14ac:dyDescent="0.2">
      <c r="A312" s="718"/>
      <c r="B312" s="719"/>
      <c r="C312" s="720"/>
      <c r="D312" s="720"/>
      <c r="E312" s="720"/>
      <c r="F312" s="720"/>
      <c r="G312" s="720"/>
      <c r="H312" s="720"/>
      <c r="I312" s="721"/>
      <c r="J312" s="720"/>
      <c r="K312" s="720"/>
      <c r="L312" s="720"/>
      <c r="M312" s="722"/>
      <c r="N312" s="719"/>
    </row>
    <row r="313" spans="1:14" ht="10.199999999999999" x14ac:dyDescent="0.2">
      <c r="A313" s="718"/>
      <c r="B313" s="719"/>
      <c r="C313" s="720"/>
      <c r="D313" s="720"/>
      <c r="E313" s="720"/>
      <c r="F313" s="720"/>
      <c r="G313" s="720"/>
      <c r="H313" s="720"/>
      <c r="I313" s="721"/>
      <c r="J313" s="720"/>
      <c r="K313" s="720"/>
      <c r="L313" s="720"/>
      <c r="M313" s="722"/>
      <c r="N313" s="719"/>
    </row>
    <row r="314" spans="1:14" ht="10.199999999999999" x14ac:dyDescent="0.2">
      <c r="A314" s="718"/>
      <c r="B314" s="719"/>
      <c r="C314" s="720"/>
      <c r="D314" s="720"/>
      <c r="E314" s="720"/>
      <c r="F314" s="720"/>
      <c r="G314" s="720"/>
      <c r="H314" s="720"/>
      <c r="I314" s="721"/>
      <c r="J314" s="720"/>
      <c r="K314" s="720"/>
      <c r="L314" s="720"/>
      <c r="M314" s="722"/>
      <c r="N314" s="719"/>
    </row>
    <row r="315" spans="1:14" ht="10.199999999999999" x14ac:dyDescent="0.2">
      <c r="A315" s="718"/>
      <c r="B315" s="719"/>
      <c r="C315" s="720"/>
      <c r="D315" s="720"/>
      <c r="E315" s="720"/>
      <c r="F315" s="720"/>
      <c r="G315" s="720"/>
      <c r="H315" s="720"/>
      <c r="I315" s="721"/>
      <c r="J315" s="720"/>
      <c r="K315" s="720"/>
      <c r="L315" s="720"/>
      <c r="M315" s="722"/>
      <c r="N315" s="719"/>
    </row>
    <row r="316" spans="1:14" ht="10.199999999999999" x14ac:dyDescent="0.2">
      <c r="A316" s="718"/>
      <c r="B316" s="719"/>
      <c r="C316" s="720"/>
      <c r="D316" s="720"/>
      <c r="E316" s="720"/>
      <c r="F316" s="720"/>
      <c r="G316" s="720"/>
      <c r="H316" s="720"/>
      <c r="I316" s="721"/>
      <c r="J316" s="720"/>
      <c r="K316" s="720"/>
      <c r="L316" s="720"/>
      <c r="M316" s="722"/>
      <c r="N316" s="719"/>
    </row>
    <row r="317" spans="1:14" ht="10.199999999999999" x14ac:dyDescent="0.2">
      <c r="A317" s="718"/>
      <c r="B317" s="719"/>
      <c r="C317" s="720"/>
      <c r="D317" s="720"/>
      <c r="E317" s="720"/>
      <c r="F317" s="720"/>
      <c r="G317" s="720"/>
      <c r="H317" s="720"/>
      <c r="I317" s="721"/>
      <c r="J317" s="720"/>
      <c r="K317" s="720"/>
      <c r="L317" s="720"/>
      <c r="M317" s="722"/>
      <c r="N317" s="719"/>
    </row>
    <row r="318" spans="1:14" ht="10.199999999999999" x14ac:dyDescent="0.2">
      <c r="A318" s="718"/>
      <c r="B318" s="719"/>
      <c r="C318" s="720"/>
      <c r="D318" s="720"/>
      <c r="E318" s="720"/>
      <c r="F318" s="720"/>
      <c r="G318" s="720"/>
      <c r="H318" s="720"/>
      <c r="I318" s="721"/>
      <c r="J318" s="720"/>
      <c r="K318" s="720"/>
      <c r="L318" s="720"/>
      <c r="M318" s="722"/>
      <c r="N318" s="719"/>
    </row>
    <row r="319" spans="1:14" ht="10.199999999999999" x14ac:dyDescent="0.2">
      <c r="A319" s="718"/>
      <c r="B319" s="719"/>
      <c r="C319" s="720"/>
      <c r="D319" s="720"/>
      <c r="E319" s="720"/>
      <c r="F319" s="720"/>
      <c r="G319" s="720"/>
      <c r="H319" s="720"/>
      <c r="I319" s="721"/>
      <c r="J319" s="720"/>
      <c r="K319" s="720"/>
      <c r="L319" s="720"/>
      <c r="M319" s="722"/>
      <c r="N319" s="719"/>
    </row>
    <row r="320" spans="1:14" ht="10.199999999999999" x14ac:dyDescent="0.2">
      <c r="A320" s="718"/>
      <c r="B320" s="719"/>
      <c r="C320" s="720"/>
      <c r="D320" s="720"/>
      <c r="E320" s="720"/>
      <c r="F320" s="720"/>
      <c r="G320" s="720"/>
      <c r="H320" s="720"/>
      <c r="I320" s="721"/>
      <c r="J320" s="720"/>
      <c r="K320" s="720"/>
      <c r="L320" s="720"/>
      <c r="M320" s="722"/>
      <c r="N320" s="719"/>
    </row>
    <row r="321" spans="1:14" ht="10.199999999999999" x14ac:dyDescent="0.2">
      <c r="A321" s="718"/>
      <c r="B321" s="719"/>
      <c r="C321" s="720"/>
      <c r="D321" s="720"/>
      <c r="E321" s="720"/>
      <c r="F321" s="720"/>
      <c r="G321" s="720"/>
      <c r="H321" s="720"/>
      <c r="I321" s="721"/>
      <c r="J321" s="720"/>
      <c r="K321" s="720"/>
      <c r="L321" s="720"/>
      <c r="M321" s="722"/>
      <c r="N321" s="719"/>
    </row>
    <row r="322" spans="1:14" ht="10.199999999999999" x14ac:dyDescent="0.2">
      <c r="A322" s="718"/>
      <c r="B322" s="719"/>
      <c r="C322" s="720"/>
      <c r="D322" s="720"/>
      <c r="E322" s="720"/>
      <c r="F322" s="720"/>
      <c r="G322" s="720"/>
      <c r="H322" s="720"/>
      <c r="I322" s="721"/>
      <c r="J322" s="720"/>
      <c r="K322" s="720"/>
      <c r="L322" s="720"/>
      <c r="M322" s="722"/>
      <c r="N322" s="719"/>
    </row>
    <row r="323" spans="1:14" ht="10.199999999999999" x14ac:dyDescent="0.2">
      <c r="A323" s="718"/>
      <c r="B323" s="719"/>
      <c r="C323" s="720"/>
      <c r="D323" s="720"/>
      <c r="E323" s="720"/>
      <c r="F323" s="720"/>
      <c r="G323" s="720"/>
      <c r="H323" s="720"/>
      <c r="I323" s="721"/>
      <c r="J323" s="720"/>
      <c r="K323" s="720"/>
      <c r="L323" s="720"/>
      <c r="M323" s="722"/>
      <c r="N323" s="719"/>
    </row>
    <row r="324" spans="1:14" ht="10.199999999999999" x14ac:dyDescent="0.2">
      <c r="A324" s="718"/>
      <c r="B324" s="719"/>
      <c r="C324" s="720"/>
      <c r="D324" s="720"/>
      <c r="E324" s="720"/>
      <c r="F324" s="720"/>
      <c r="G324" s="720"/>
      <c r="H324" s="720"/>
      <c r="I324" s="721"/>
      <c r="J324" s="720"/>
      <c r="K324" s="720"/>
      <c r="L324" s="720"/>
      <c r="M324" s="722"/>
      <c r="N324" s="719"/>
    </row>
    <row r="325" spans="1:14" ht="10.199999999999999" x14ac:dyDescent="0.2">
      <c r="A325" s="718"/>
      <c r="B325" s="719"/>
      <c r="C325" s="720"/>
      <c r="D325" s="720"/>
      <c r="E325" s="720"/>
      <c r="F325" s="720"/>
      <c r="G325" s="720"/>
      <c r="H325" s="720"/>
      <c r="I325" s="721"/>
      <c r="J325" s="720"/>
      <c r="K325" s="720"/>
      <c r="L325" s="720"/>
      <c r="M325" s="722"/>
      <c r="N325" s="719"/>
    </row>
    <row r="326" spans="1:14" ht="10.199999999999999" x14ac:dyDescent="0.2">
      <c r="A326" s="718"/>
      <c r="B326" s="719"/>
      <c r="C326" s="720"/>
      <c r="D326" s="720"/>
      <c r="E326" s="720"/>
      <c r="F326" s="720"/>
      <c r="G326" s="720"/>
      <c r="H326" s="720"/>
      <c r="I326" s="721"/>
      <c r="J326" s="720"/>
      <c r="K326" s="720"/>
      <c r="L326" s="720"/>
      <c r="M326" s="722"/>
      <c r="N326" s="719"/>
    </row>
    <row r="327" spans="1:14" ht="10.199999999999999" x14ac:dyDescent="0.2">
      <c r="A327" s="718"/>
      <c r="B327" s="719"/>
      <c r="C327" s="720"/>
      <c r="D327" s="720"/>
      <c r="E327" s="720"/>
      <c r="F327" s="720"/>
      <c r="G327" s="720"/>
      <c r="H327" s="720"/>
      <c r="I327" s="721"/>
      <c r="J327" s="720"/>
      <c r="K327" s="720"/>
      <c r="L327" s="720"/>
      <c r="M327" s="722"/>
      <c r="N327" s="719"/>
    </row>
    <row r="328" spans="1:14" ht="10.199999999999999" x14ac:dyDescent="0.2">
      <c r="A328" s="718"/>
      <c r="B328" s="719"/>
      <c r="C328" s="720"/>
      <c r="D328" s="720"/>
      <c r="E328" s="720"/>
      <c r="F328" s="720"/>
      <c r="G328" s="720"/>
      <c r="H328" s="720"/>
      <c r="I328" s="721"/>
      <c r="J328" s="720"/>
      <c r="K328" s="720"/>
      <c r="L328" s="720"/>
      <c r="M328" s="722"/>
      <c r="N328" s="719"/>
    </row>
    <row r="329" spans="1:14" ht="10.199999999999999" x14ac:dyDescent="0.2">
      <c r="A329" s="718"/>
      <c r="B329" s="719"/>
      <c r="C329" s="720"/>
      <c r="D329" s="720"/>
      <c r="E329" s="720"/>
      <c r="F329" s="720"/>
      <c r="G329" s="720"/>
      <c r="H329" s="720"/>
      <c r="I329" s="721"/>
      <c r="J329" s="720"/>
      <c r="K329" s="720"/>
      <c r="L329" s="720"/>
      <c r="M329" s="722"/>
      <c r="N329" s="719"/>
    </row>
    <row r="330" spans="1:14" ht="10.199999999999999" x14ac:dyDescent="0.2">
      <c r="A330" s="718"/>
      <c r="B330" s="719"/>
      <c r="C330" s="720"/>
      <c r="D330" s="720"/>
      <c r="E330" s="720"/>
      <c r="F330" s="720"/>
      <c r="G330" s="720"/>
      <c r="H330" s="720"/>
      <c r="I330" s="721"/>
      <c r="J330" s="720"/>
      <c r="K330" s="720"/>
      <c r="L330" s="720"/>
      <c r="M330" s="722"/>
      <c r="N330" s="719"/>
    </row>
    <row r="331" spans="1:14" ht="10.199999999999999" x14ac:dyDescent="0.2">
      <c r="A331" s="718"/>
      <c r="B331" s="719"/>
      <c r="C331" s="720"/>
      <c r="D331" s="720"/>
      <c r="E331" s="720"/>
      <c r="F331" s="720"/>
      <c r="G331" s="720"/>
      <c r="H331" s="720"/>
      <c r="I331" s="721"/>
      <c r="J331" s="720"/>
      <c r="K331" s="720"/>
      <c r="L331" s="720"/>
      <c r="M331" s="722"/>
      <c r="N331" s="719"/>
    </row>
    <row r="332" spans="1:14" ht="10.199999999999999" x14ac:dyDescent="0.2">
      <c r="A332" s="718"/>
      <c r="B332" s="719"/>
      <c r="C332" s="720"/>
      <c r="D332" s="720"/>
      <c r="E332" s="720"/>
      <c r="F332" s="720"/>
      <c r="G332" s="720"/>
      <c r="H332" s="720"/>
      <c r="I332" s="721"/>
      <c r="J332" s="720"/>
      <c r="K332" s="720"/>
      <c r="L332" s="720"/>
      <c r="M332" s="722"/>
      <c r="N332" s="719"/>
    </row>
    <row r="333" spans="1:14" ht="10.199999999999999" x14ac:dyDescent="0.2">
      <c r="A333" s="718"/>
      <c r="B333" s="719"/>
      <c r="C333" s="720"/>
      <c r="D333" s="720"/>
      <c r="E333" s="720"/>
      <c r="F333" s="720"/>
      <c r="G333" s="720"/>
      <c r="H333" s="720"/>
      <c r="I333" s="721"/>
      <c r="J333" s="720"/>
      <c r="K333" s="720"/>
      <c r="L333" s="720"/>
      <c r="M333" s="722"/>
      <c r="N333" s="719"/>
    </row>
    <row r="334" spans="1:14" ht="10.199999999999999" x14ac:dyDescent="0.2">
      <c r="A334" s="718"/>
      <c r="B334" s="719"/>
      <c r="C334" s="720"/>
      <c r="D334" s="720"/>
      <c r="E334" s="720"/>
      <c r="F334" s="720"/>
      <c r="G334" s="720"/>
      <c r="H334" s="720"/>
      <c r="I334" s="721"/>
      <c r="J334" s="720"/>
      <c r="K334" s="720"/>
      <c r="L334" s="720"/>
      <c r="M334" s="722"/>
      <c r="N334" s="719"/>
    </row>
    <row r="335" spans="1:14" ht="10.199999999999999" x14ac:dyDescent="0.2">
      <c r="A335" s="718"/>
      <c r="B335" s="719"/>
      <c r="C335" s="720"/>
      <c r="D335" s="720"/>
      <c r="E335" s="720"/>
      <c r="F335" s="720"/>
      <c r="G335" s="720"/>
      <c r="H335" s="720"/>
      <c r="I335" s="721"/>
      <c r="J335" s="720"/>
      <c r="K335" s="720"/>
      <c r="L335" s="720"/>
      <c r="M335" s="722"/>
      <c r="N335" s="719"/>
    </row>
    <row r="336" spans="1:14" ht="10.199999999999999" x14ac:dyDescent="0.2">
      <c r="A336" s="718"/>
      <c r="B336" s="719"/>
      <c r="C336" s="720"/>
      <c r="D336" s="720"/>
      <c r="E336" s="720"/>
      <c r="F336" s="720"/>
      <c r="G336" s="720"/>
      <c r="H336" s="720"/>
      <c r="I336" s="721"/>
      <c r="J336" s="720"/>
      <c r="K336" s="720"/>
      <c r="L336" s="720"/>
      <c r="M336" s="722"/>
      <c r="N336" s="719"/>
    </row>
    <row r="337" spans="1:14" ht="10.199999999999999" x14ac:dyDescent="0.2">
      <c r="A337" s="718"/>
      <c r="B337" s="719"/>
      <c r="C337" s="720"/>
      <c r="D337" s="720"/>
      <c r="E337" s="720"/>
      <c r="F337" s="720"/>
      <c r="G337" s="720"/>
      <c r="H337" s="720"/>
      <c r="I337" s="721"/>
      <c r="J337" s="720"/>
      <c r="K337" s="720"/>
      <c r="L337" s="720"/>
      <c r="M337" s="722"/>
      <c r="N337" s="719"/>
    </row>
    <row r="338" spans="1:14" ht="10.199999999999999" x14ac:dyDescent="0.2">
      <c r="A338" s="718"/>
      <c r="B338" s="719"/>
      <c r="C338" s="720"/>
      <c r="D338" s="720"/>
      <c r="E338" s="720"/>
      <c r="F338" s="720"/>
      <c r="G338" s="720"/>
      <c r="H338" s="720"/>
      <c r="I338" s="721"/>
      <c r="J338" s="720"/>
      <c r="K338" s="720"/>
      <c r="L338" s="720"/>
      <c r="M338" s="722"/>
      <c r="N338" s="719"/>
    </row>
    <row r="339" spans="1:14" ht="10.199999999999999" x14ac:dyDescent="0.2">
      <c r="A339" s="718"/>
      <c r="B339" s="719"/>
      <c r="C339" s="720"/>
      <c r="D339" s="720"/>
      <c r="E339" s="720"/>
      <c r="F339" s="720"/>
      <c r="G339" s="720"/>
      <c r="H339" s="720"/>
      <c r="I339" s="721"/>
      <c r="J339" s="720"/>
      <c r="K339" s="720"/>
      <c r="L339" s="720"/>
      <c r="M339" s="722"/>
      <c r="N339" s="719"/>
    </row>
    <row r="340" spans="1:14" ht="10.199999999999999" x14ac:dyDescent="0.2">
      <c r="A340" s="718"/>
      <c r="B340" s="719"/>
      <c r="C340" s="720"/>
      <c r="D340" s="720"/>
      <c r="E340" s="720"/>
      <c r="F340" s="720"/>
      <c r="G340" s="720"/>
      <c r="H340" s="720"/>
      <c r="I340" s="721"/>
      <c r="J340" s="720"/>
      <c r="K340" s="720"/>
      <c r="L340" s="720"/>
      <c r="M340" s="722"/>
      <c r="N340" s="719"/>
    </row>
    <row r="341" spans="1:14" ht="10.199999999999999" x14ac:dyDescent="0.2">
      <c r="A341" s="718"/>
      <c r="B341" s="719"/>
      <c r="C341" s="720"/>
      <c r="D341" s="720"/>
      <c r="E341" s="720"/>
      <c r="F341" s="720"/>
      <c r="G341" s="720"/>
      <c r="H341" s="720"/>
      <c r="I341" s="721"/>
      <c r="J341" s="720"/>
      <c r="K341" s="720"/>
      <c r="L341" s="720"/>
      <c r="M341" s="722"/>
      <c r="N341" s="719"/>
    </row>
    <row r="342" spans="1:14" ht="10.199999999999999" x14ac:dyDescent="0.2">
      <c r="A342" s="718"/>
      <c r="B342" s="719"/>
      <c r="C342" s="720"/>
      <c r="D342" s="720"/>
      <c r="E342" s="720"/>
      <c r="F342" s="720"/>
      <c r="G342" s="720"/>
      <c r="H342" s="720"/>
      <c r="I342" s="721"/>
      <c r="J342" s="720"/>
      <c r="K342" s="720"/>
      <c r="L342" s="720"/>
      <c r="M342" s="722"/>
      <c r="N342" s="719"/>
    </row>
    <row r="343" spans="1:14" ht="10.199999999999999" x14ac:dyDescent="0.2">
      <c r="A343" s="718"/>
      <c r="B343" s="719"/>
      <c r="C343" s="720"/>
      <c r="D343" s="720"/>
      <c r="E343" s="720"/>
      <c r="F343" s="720"/>
      <c r="G343" s="720"/>
      <c r="H343" s="720"/>
      <c r="I343" s="721"/>
      <c r="J343" s="720"/>
      <c r="K343" s="720"/>
      <c r="L343" s="720"/>
      <c r="M343" s="722"/>
      <c r="N343" s="719"/>
    </row>
    <row r="344" spans="1:14" ht="10.199999999999999" x14ac:dyDescent="0.2">
      <c r="A344" s="718"/>
      <c r="B344" s="719"/>
      <c r="C344" s="720"/>
      <c r="D344" s="720"/>
      <c r="E344" s="720"/>
      <c r="F344" s="720"/>
      <c r="G344" s="720"/>
      <c r="H344" s="720"/>
      <c r="I344" s="721"/>
      <c r="J344" s="720"/>
      <c r="K344" s="720"/>
      <c r="L344" s="720"/>
      <c r="M344" s="722"/>
      <c r="N344" s="719"/>
    </row>
    <row r="345" spans="1:14" ht="10.199999999999999" x14ac:dyDescent="0.2">
      <c r="A345" s="718"/>
      <c r="B345" s="719"/>
      <c r="C345" s="720"/>
      <c r="D345" s="720"/>
      <c r="E345" s="720"/>
      <c r="F345" s="720"/>
      <c r="G345" s="720"/>
      <c r="H345" s="720"/>
      <c r="I345" s="721"/>
      <c r="J345" s="720"/>
      <c r="K345" s="720"/>
      <c r="L345" s="720"/>
      <c r="M345" s="722"/>
      <c r="N345" s="719"/>
    </row>
    <row r="346" spans="1:14" ht="10.199999999999999" x14ac:dyDescent="0.2">
      <c r="A346" s="718"/>
      <c r="B346" s="719"/>
      <c r="C346" s="720"/>
      <c r="D346" s="720"/>
      <c r="E346" s="720"/>
      <c r="F346" s="720"/>
      <c r="G346" s="720"/>
      <c r="H346" s="720"/>
      <c r="I346" s="721"/>
      <c r="J346" s="720"/>
      <c r="K346" s="720"/>
      <c r="L346" s="720"/>
      <c r="M346" s="722"/>
      <c r="N346" s="719"/>
    </row>
    <row r="347" spans="1:14" ht="10.199999999999999" x14ac:dyDescent="0.2">
      <c r="A347" s="718"/>
      <c r="B347" s="719"/>
      <c r="C347" s="720"/>
      <c r="D347" s="720"/>
      <c r="E347" s="720"/>
      <c r="F347" s="720"/>
      <c r="G347" s="720"/>
      <c r="H347" s="720"/>
      <c r="I347" s="721"/>
      <c r="J347" s="720"/>
      <c r="K347" s="720"/>
      <c r="L347" s="720"/>
      <c r="M347" s="722"/>
      <c r="N347" s="719"/>
    </row>
    <row r="348" spans="1:14" ht="10.199999999999999" x14ac:dyDescent="0.2">
      <c r="A348" s="718"/>
      <c r="B348" s="719"/>
      <c r="C348" s="720"/>
      <c r="D348" s="720"/>
      <c r="E348" s="720"/>
      <c r="F348" s="720"/>
      <c r="G348" s="720"/>
      <c r="H348" s="720"/>
      <c r="I348" s="721"/>
      <c r="J348" s="720"/>
      <c r="K348" s="720"/>
      <c r="L348" s="720"/>
      <c r="M348" s="722"/>
      <c r="N348" s="719"/>
    </row>
    <row r="349" spans="1:14" ht="10.199999999999999" x14ac:dyDescent="0.2">
      <c r="A349" s="718"/>
      <c r="B349" s="719"/>
      <c r="C349" s="720"/>
      <c r="D349" s="720"/>
      <c r="E349" s="720"/>
      <c r="F349" s="720"/>
      <c r="G349" s="720"/>
      <c r="H349" s="720"/>
      <c r="I349" s="721"/>
      <c r="J349" s="720"/>
      <c r="K349" s="720"/>
      <c r="L349" s="720"/>
      <c r="M349" s="722"/>
      <c r="N349" s="719"/>
    </row>
    <row r="350" spans="1:14" ht="10.199999999999999" x14ac:dyDescent="0.2">
      <c r="A350" s="718"/>
      <c r="B350" s="719"/>
      <c r="C350" s="720"/>
      <c r="D350" s="720"/>
      <c r="E350" s="720"/>
      <c r="F350" s="720"/>
      <c r="G350" s="720"/>
      <c r="H350" s="720"/>
      <c r="I350" s="721"/>
      <c r="J350" s="720"/>
      <c r="K350" s="720"/>
      <c r="L350" s="720"/>
      <c r="M350" s="722"/>
      <c r="N350" s="719"/>
    </row>
    <row r="351" spans="1:14" ht="10.199999999999999" x14ac:dyDescent="0.2">
      <c r="A351" s="718"/>
      <c r="B351" s="719"/>
      <c r="C351" s="720"/>
      <c r="D351" s="720"/>
      <c r="E351" s="720"/>
      <c r="F351" s="720"/>
      <c r="G351" s="720"/>
      <c r="H351" s="720"/>
      <c r="I351" s="721"/>
      <c r="J351" s="720"/>
      <c r="K351" s="720"/>
      <c r="L351" s="720"/>
      <c r="M351" s="722"/>
      <c r="N351" s="719"/>
    </row>
    <row r="352" spans="1:14" ht="10.199999999999999" x14ac:dyDescent="0.2">
      <c r="A352" s="718"/>
      <c r="B352" s="719"/>
      <c r="C352" s="720"/>
      <c r="D352" s="720"/>
      <c r="E352" s="720"/>
      <c r="F352" s="720"/>
      <c r="G352" s="720"/>
      <c r="H352" s="720"/>
      <c r="I352" s="721"/>
      <c r="J352" s="720"/>
      <c r="K352" s="720"/>
      <c r="L352" s="720"/>
      <c r="M352" s="722"/>
      <c r="N352" s="719"/>
    </row>
    <row r="353" spans="1:14" ht="10.199999999999999" x14ac:dyDescent="0.2">
      <c r="A353" s="718"/>
      <c r="B353" s="719"/>
      <c r="C353" s="720"/>
      <c r="D353" s="720"/>
      <c r="E353" s="720"/>
      <c r="F353" s="720"/>
      <c r="G353" s="720"/>
      <c r="H353" s="720"/>
      <c r="I353" s="721"/>
      <c r="J353" s="720"/>
      <c r="K353" s="720"/>
      <c r="L353" s="720"/>
      <c r="M353" s="722"/>
      <c r="N353" s="719"/>
    </row>
    <row r="354" spans="1:14" ht="10.199999999999999" x14ac:dyDescent="0.2">
      <c r="A354" s="718"/>
      <c r="B354" s="719"/>
      <c r="C354" s="720"/>
      <c r="D354" s="720"/>
      <c r="E354" s="720"/>
      <c r="F354" s="720"/>
      <c r="G354" s="720"/>
      <c r="H354" s="720"/>
      <c r="I354" s="721"/>
      <c r="J354" s="720"/>
      <c r="K354" s="720"/>
      <c r="L354" s="720"/>
      <c r="M354" s="722"/>
      <c r="N354" s="719"/>
    </row>
    <row r="355" spans="1:14" ht="10.199999999999999" x14ac:dyDescent="0.2">
      <c r="A355" s="718"/>
      <c r="B355" s="719"/>
      <c r="C355" s="720"/>
      <c r="D355" s="720"/>
      <c r="E355" s="720"/>
      <c r="F355" s="720"/>
      <c r="G355" s="720"/>
      <c r="H355" s="720"/>
      <c r="I355" s="721"/>
      <c r="J355" s="720"/>
      <c r="K355" s="720"/>
      <c r="L355" s="720"/>
      <c r="M355" s="722"/>
      <c r="N355" s="719"/>
    </row>
    <row r="356" spans="1:14" ht="10.199999999999999" x14ac:dyDescent="0.2">
      <c r="A356" s="718"/>
      <c r="B356" s="719"/>
      <c r="C356" s="720"/>
      <c r="D356" s="720"/>
      <c r="E356" s="720"/>
      <c r="F356" s="720"/>
      <c r="G356" s="720"/>
      <c r="H356" s="720"/>
      <c r="I356" s="721"/>
      <c r="J356" s="720"/>
      <c r="K356" s="720"/>
      <c r="L356" s="720"/>
      <c r="M356" s="722"/>
      <c r="N356" s="719"/>
    </row>
    <row r="357" spans="1:14" ht="10.199999999999999" x14ac:dyDescent="0.2">
      <c r="A357" s="718"/>
      <c r="B357" s="719"/>
      <c r="C357" s="720"/>
      <c r="D357" s="720"/>
      <c r="E357" s="720"/>
      <c r="F357" s="720"/>
      <c r="G357" s="720"/>
      <c r="H357" s="720"/>
      <c r="I357" s="721"/>
      <c r="J357" s="720"/>
      <c r="K357" s="720"/>
      <c r="L357" s="720"/>
      <c r="M357" s="722"/>
      <c r="N357" s="719"/>
    </row>
    <row r="358" spans="1:14" ht="10.199999999999999" x14ac:dyDescent="0.2">
      <c r="A358" s="718"/>
      <c r="B358" s="719"/>
      <c r="C358" s="720"/>
      <c r="D358" s="720"/>
      <c r="E358" s="720"/>
      <c r="F358" s="720"/>
      <c r="G358" s="720"/>
      <c r="H358" s="720"/>
      <c r="I358" s="721"/>
      <c r="J358" s="720"/>
      <c r="K358" s="720"/>
      <c r="L358" s="720"/>
      <c r="M358" s="722"/>
      <c r="N358" s="719"/>
    </row>
    <row r="359" spans="1:14" ht="10.199999999999999" x14ac:dyDescent="0.2">
      <c r="A359" s="718"/>
      <c r="B359" s="719"/>
      <c r="C359" s="720"/>
      <c r="D359" s="720"/>
      <c r="E359" s="720"/>
      <c r="F359" s="720"/>
      <c r="G359" s="720"/>
      <c r="H359" s="720"/>
      <c r="I359" s="721"/>
      <c r="J359" s="720"/>
      <c r="K359" s="720"/>
      <c r="L359" s="720"/>
      <c r="M359" s="722"/>
      <c r="N359" s="719"/>
    </row>
    <row r="360" spans="1:14" ht="10.199999999999999" x14ac:dyDescent="0.2">
      <c r="A360" s="718"/>
      <c r="B360" s="719"/>
      <c r="C360" s="720"/>
      <c r="D360" s="720"/>
      <c r="E360" s="720"/>
      <c r="F360" s="720"/>
      <c r="G360" s="720"/>
      <c r="H360" s="720"/>
      <c r="I360" s="721"/>
      <c r="J360" s="720"/>
      <c r="K360" s="720"/>
      <c r="L360" s="720"/>
      <c r="M360" s="722"/>
      <c r="N360" s="719"/>
    </row>
    <row r="361" spans="1:14" ht="10.199999999999999" x14ac:dyDescent="0.2">
      <c r="A361" s="718"/>
      <c r="B361" s="719"/>
      <c r="C361" s="720"/>
      <c r="D361" s="720"/>
      <c r="E361" s="720"/>
      <c r="F361" s="720"/>
      <c r="G361" s="720"/>
      <c r="H361" s="720"/>
      <c r="I361" s="721"/>
      <c r="J361" s="720"/>
      <c r="K361" s="720"/>
      <c r="L361" s="720"/>
      <c r="M361" s="722"/>
      <c r="N361" s="719"/>
    </row>
    <row r="362" spans="1:14" ht="10.199999999999999" x14ac:dyDescent="0.2">
      <c r="A362" s="718"/>
      <c r="B362" s="719"/>
      <c r="C362" s="720"/>
      <c r="D362" s="720"/>
      <c r="E362" s="720"/>
      <c r="F362" s="720"/>
      <c r="G362" s="720"/>
      <c r="H362" s="720"/>
      <c r="I362" s="721"/>
      <c r="J362" s="720"/>
      <c r="K362" s="720"/>
      <c r="L362" s="720"/>
      <c r="M362" s="722"/>
      <c r="N362" s="719"/>
    </row>
    <row r="363" spans="1:14" ht="10.199999999999999" x14ac:dyDescent="0.2">
      <c r="A363" s="718"/>
      <c r="B363" s="719"/>
      <c r="C363" s="720"/>
      <c r="D363" s="720"/>
      <c r="E363" s="720"/>
      <c r="F363" s="720"/>
      <c r="G363" s="720"/>
      <c r="H363" s="720"/>
      <c r="I363" s="721"/>
      <c r="J363" s="720"/>
      <c r="K363" s="720"/>
      <c r="L363" s="720"/>
      <c r="M363" s="722"/>
      <c r="N363" s="719"/>
    </row>
    <row r="364" spans="1:14" ht="10.199999999999999" x14ac:dyDescent="0.2">
      <c r="A364" s="718"/>
      <c r="B364" s="719"/>
      <c r="C364" s="720"/>
      <c r="D364" s="720"/>
      <c r="E364" s="720"/>
      <c r="F364" s="720"/>
      <c r="G364" s="720"/>
      <c r="H364" s="720"/>
      <c r="I364" s="721"/>
      <c r="J364" s="720"/>
      <c r="K364" s="720"/>
      <c r="L364" s="720"/>
      <c r="M364" s="722"/>
      <c r="N364" s="719"/>
    </row>
    <row r="365" spans="1:14" ht="10.199999999999999" x14ac:dyDescent="0.2">
      <c r="A365" s="718"/>
      <c r="B365" s="719"/>
      <c r="C365" s="720"/>
      <c r="D365" s="720"/>
      <c r="E365" s="720"/>
      <c r="F365" s="720"/>
      <c r="G365" s="720"/>
      <c r="H365" s="720"/>
      <c r="I365" s="721"/>
      <c r="J365" s="720"/>
      <c r="K365" s="720"/>
      <c r="L365" s="720"/>
      <c r="M365" s="722"/>
      <c r="N365" s="719"/>
    </row>
    <row r="366" spans="1:14" ht="10.199999999999999" x14ac:dyDescent="0.2">
      <c r="A366" s="718"/>
      <c r="B366" s="719"/>
      <c r="C366" s="720"/>
      <c r="D366" s="720"/>
      <c r="E366" s="720"/>
      <c r="F366" s="720"/>
      <c r="G366" s="720"/>
      <c r="H366" s="720"/>
      <c r="I366" s="721"/>
      <c r="J366" s="720"/>
      <c r="K366" s="720"/>
      <c r="L366" s="720"/>
      <c r="M366" s="722"/>
      <c r="N366" s="719"/>
    </row>
    <row r="367" spans="1:14" ht="10.199999999999999" x14ac:dyDescent="0.2">
      <c r="A367" s="718"/>
      <c r="B367" s="719"/>
      <c r="C367" s="720"/>
      <c r="D367" s="720"/>
      <c r="E367" s="720"/>
      <c r="F367" s="720"/>
      <c r="G367" s="720"/>
      <c r="H367" s="720"/>
      <c r="I367" s="721"/>
      <c r="J367" s="720"/>
      <c r="K367" s="720"/>
      <c r="L367" s="720"/>
      <c r="M367" s="722"/>
      <c r="N367" s="719"/>
    </row>
    <row r="368" spans="1:14" ht="10.199999999999999" x14ac:dyDescent="0.2">
      <c r="A368" s="718"/>
      <c r="B368" s="719"/>
      <c r="C368" s="720"/>
      <c r="D368" s="720"/>
      <c r="E368" s="720"/>
      <c r="F368" s="720"/>
      <c r="G368" s="720"/>
      <c r="H368" s="720"/>
      <c r="I368" s="721"/>
      <c r="J368" s="720"/>
      <c r="K368" s="720"/>
      <c r="L368" s="720"/>
      <c r="M368" s="722"/>
      <c r="N368" s="719"/>
    </row>
    <row r="369" spans="1:14" ht="10.199999999999999" x14ac:dyDescent="0.2">
      <c r="A369" s="718"/>
      <c r="B369" s="719"/>
      <c r="C369" s="720"/>
      <c r="D369" s="720"/>
      <c r="E369" s="720"/>
      <c r="F369" s="720"/>
      <c r="G369" s="720"/>
      <c r="H369" s="720"/>
      <c r="I369" s="721"/>
      <c r="J369" s="720"/>
      <c r="K369" s="720"/>
      <c r="L369" s="720"/>
      <c r="M369" s="722"/>
      <c r="N369" s="719"/>
    </row>
    <row r="370" spans="1:14" ht="10.199999999999999" x14ac:dyDescent="0.2">
      <c r="A370" s="718"/>
      <c r="B370" s="719"/>
      <c r="C370" s="720"/>
      <c r="D370" s="720"/>
      <c r="E370" s="720"/>
      <c r="F370" s="720"/>
      <c r="G370" s="720"/>
      <c r="H370" s="720"/>
      <c r="I370" s="721"/>
      <c r="J370" s="720"/>
      <c r="K370" s="720"/>
      <c r="L370" s="720"/>
      <c r="M370" s="722"/>
      <c r="N370" s="719"/>
    </row>
    <row r="371" spans="1:14" ht="10.199999999999999" x14ac:dyDescent="0.2">
      <c r="A371" s="718"/>
      <c r="B371" s="719"/>
      <c r="C371" s="720"/>
      <c r="D371" s="720"/>
      <c r="E371" s="720"/>
      <c r="F371" s="720"/>
      <c r="G371" s="720"/>
      <c r="H371" s="720"/>
      <c r="I371" s="721"/>
      <c r="J371" s="720"/>
      <c r="K371" s="720"/>
      <c r="L371" s="720"/>
      <c r="M371" s="722"/>
      <c r="N371" s="719"/>
    </row>
    <row r="372" spans="1:14" ht="10.199999999999999" x14ac:dyDescent="0.2">
      <c r="A372" s="718"/>
      <c r="B372" s="719"/>
      <c r="C372" s="720"/>
      <c r="D372" s="720"/>
      <c r="E372" s="720"/>
      <c r="F372" s="720"/>
      <c r="G372" s="720"/>
      <c r="H372" s="720"/>
      <c r="I372" s="721"/>
      <c r="J372" s="720"/>
      <c r="K372" s="720"/>
      <c r="L372" s="720"/>
      <c r="M372" s="722"/>
      <c r="N372" s="719"/>
    </row>
    <row r="373" spans="1:14" ht="10.199999999999999" x14ac:dyDescent="0.2">
      <c r="A373" s="718"/>
      <c r="B373" s="719"/>
      <c r="C373" s="720"/>
      <c r="D373" s="720"/>
      <c r="E373" s="720"/>
      <c r="F373" s="720"/>
      <c r="G373" s="720"/>
      <c r="H373" s="720"/>
      <c r="I373" s="721"/>
      <c r="J373" s="720"/>
      <c r="K373" s="720"/>
      <c r="L373" s="720"/>
      <c r="M373" s="722"/>
      <c r="N373" s="719"/>
    </row>
    <row r="374" spans="1:14" ht="10.199999999999999" x14ac:dyDescent="0.2">
      <c r="A374" s="718"/>
      <c r="B374" s="719"/>
      <c r="C374" s="720"/>
      <c r="D374" s="720"/>
      <c r="E374" s="720"/>
      <c r="F374" s="720"/>
      <c r="G374" s="720"/>
      <c r="H374" s="720"/>
      <c r="I374" s="721"/>
      <c r="J374" s="720"/>
      <c r="K374" s="720"/>
      <c r="L374" s="720"/>
      <c r="M374" s="722"/>
      <c r="N374" s="719"/>
    </row>
    <row r="375" spans="1:14" ht="10.199999999999999" x14ac:dyDescent="0.2">
      <c r="A375" s="718"/>
      <c r="B375" s="719"/>
      <c r="C375" s="720"/>
      <c r="D375" s="720"/>
      <c r="E375" s="720"/>
      <c r="F375" s="720"/>
      <c r="G375" s="720"/>
      <c r="H375" s="720"/>
      <c r="I375" s="721"/>
      <c r="J375" s="720"/>
      <c r="K375" s="720"/>
      <c r="L375" s="720"/>
      <c r="M375" s="722"/>
      <c r="N375" s="719"/>
    </row>
    <row r="376" spans="1:14" ht="10.199999999999999" x14ac:dyDescent="0.2">
      <c r="A376" s="718"/>
      <c r="B376" s="719"/>
      <c r="C376" s="720"/>
      <c r="D376" s="720"/>
      <c r="E376" s="720"/>
      <c r="F376" s="720"/>
      <c r="G376" s="720"/>
      <c r="H376" s="720"/>
      <c r="I376" s="721"/>
      <c r="J376" s="720"/>
      <c r="K376" s="720"/>
      <c r="L376" s="720"/>
      <c r="M376" s="722"/>
      <c r="N376" s="719"/>
    </row>
    <row r="377" spans="1:14" ht="10.199999999999999" x14ac:dyDescent="0.2">
      <c r="A377" s="718"/>
      <c r="B377" s="719"/>
      <c r="C377" s="720"/>
      <c r="D377" s="720"/>
      <c r="E377" s="720"/>
      <c r="F377" s="720"/>
      <c r="G377" s="720"/>
      <c r="H377" s="720"/>
      <c r="I377" s="721"/>
      <c r="J377" s="720"/>
      <c r="K377" s="720"/>
      <c r="L377" s="720"/>
      <c r="M377" s="722"/>
      <c r="N377" s="719"/>
    </row>
    <row r="378" spans="1:14" ht="10.199999999999999" x14ac:dyDescent="0.2">
      <c r="A378" s="718"/>
      <c r="B378" s="719"/>
      <c r="C378" s="720"/>
      <c r="D378" s="720"/>
      <c r="E378" s="720"/>
      <c r="F378" s="720"/>
      <c r="G378" s="720"/>
      <c r="H378" s="720"/>
      <c r="I378" s="721"/>
      <c r="J378" s="720"/>
      <c r="K378" s="720"/>
      <c r="L378" s="720"/>
      <c r="M378" s="722"/>
      <c r="N378" s="719"/>
    </row>
    <row r="379" spans="1:14" ht="10.199999999999999" x14ac:dyDescent="0.2">
      <c r="A379" s="718"/>
      <c r="B379" s="719"/>
      <c r="C379" s="720"/>
      <c r="D379" s="720"/>
      <c r="E379" s="720"/>
      <c r="F379" s="720"/>
      <c r="G379" s="720"/>
      <c r="H379" s="720"/>
      <c r="I379" s="721"/>
      <c r="J379" s="720"/>
      <c r="K379" s="720"/>
      <c r="L379" s="720"/>
      <c r="M379" s="722"/>
      <c r="N379" s="719"/>
    </row>
    <row r="380" spans="1:14" ht="10.199999999999999" x14ac:dyDescent="0.2">
      <c r="A380" s="718"/>
      <c r="B380" s="719"/>
      <c r="C380" s="720"/>
      <c r="D380" s="720"/>
      <c r="E380" s="720"/>
      <c r="F380" s="720"/>
      <c r="G380" s="720"/>
      <c r="H380" s="720"/>
      <c r="I380" s="721"/>
      <c r="J380" s="720"/>
      <c r="K380" s="720"/>
      <c r="L380" s="720"/>
      <c r="M380" s="722"/>
      <c r="N380" s="719"/>
    </row>
    <row r="381" spans="1:14" ht="10.199999999999999" x14ac:dyDescent="0.2">
      <c r="A381" s="718"/>
      <c r="B381" s="719"/>
      <c r="C381" s="720"/>
      <c r="D381" s="720"/>
      <c r="E381" s="720"/>
      <c r="F381" s="720"/>
      <c r="G381" s="720"/>
      <c r="H381" s="720"/>
      <c r="I381" s="721"/>
      <c r="J381" s="720"/>
      <c r="K381" s="720"/>
      <c r="L381" s="720"/>
      <c r="M381" s="722"/>
      <c r="N381" s="719"/>
    </row>
    <row r="382" spans="1:14" ht="10.199999999999999" x14ac:dyDescent="0.2">
      <c r="A382" s="718"/>
      <c r="B382" s="719"/>
      <c r="C382" s="720"/>
      <c r="D382" s="720"/>
      <c r="E382" s="720"/>
      <c r="F382" s="720"/>
      <c r="G382" s="720"/>
      <c r="H382" s="720"/>
      <c r="I382" s="721"/>
      <c r="J382" s="720"/>
      <c r="K382" s="720"/>
      <c r="L382" s="720"/>
      <c r="M382" s="722"/>
      <c r="N382" s="719"/>
    </row>
    <row r="383" spans="1:14" ht="10.199999999999999" x14ac:dyDescent="0.2">
      <c r="A383" s="718"/>
      <c r="B383" s="719"/>
      <c r="C383" s="720"/>
      <c r="D383" s="720"/>
      <c r="E383" s="720"/>
      <c r="F383" s="720"/>
      <c r="G383" s="720"/>
      <c r="H383" s="720"/>
      <c r="I383" s="721"/>
      <c r="J383" s="720"/>
      <c r="K383" s="720"/>
      <c r="L383" s="720"/>
      <c r="M383" s="722"/>
      <c r="N383" s="719"/>
    </row>
    <row r="384" spans="1:14" ht="10.199999999999999" x14ac:dyDescent="0.2">
      <c r="A384" s="718"/>
      <c r="B384" s="719"/>
      <c r="C384" s="720"/>
      <c r="D384" s="720"/>
      <c r="E384" s="720"/>
      <c r="F384" s="720"/>
      <c r="G384" s="720"/>
      <c r="H384" s="720"/>
      <c r="I384" s="721"/>
      <c r="J384" s="720"/>
      <c r="K384" s="720"/>
      <c r="L384" s="720"/>
      <c r="M384" s="722"/>
      <c r="N384" s="719"/>
    </row>
    <row r="385" spans="1:14" ht="10.199999999999999" x14ac:dyDescent="0.2">
      <c r="A385" s="718"/>
      <c r="B385" s="719"/>
      <c r="C385" s="720"/>
      <c r="D385" s="720"/>
      <c r="E385" s="720"/>
      <c r="F385" s="720"/>
      <c r="G385" s="720"/>
      <c r="H385" s="720"/>
      <c r="I385" s="721"/>
      <c r="J385" s="720"/>
      <c r="K385" s="720"/>
      <c r="L385" s="720"/>
      <c r="M385" s="722"/>
      <c r="N385" s="719"/>
    </row>
    <row r="386" spans="1:14" ht="10.199999999999999" x14ac:dyDescent="0.2">
      <c r="A386" s="718"/>
      <c r="B386" s="719"/>
      <c r="C386" s="720"/>
      <c r="D386" s="720"/>
      <c r="E386" s="720"/>
      <c r="F386" s="720"/>
      <c r="G386" s="720"/>
      <c r="H386" s="720"/>
      <c r="I386" s="721"/>
      <c r="J386" s="720"/>
      <c r="K386" s="720"/>
      <c r="L386" s="720"/>
      <c r="M386" s="722"/>
      <c r="N386" s="719"/>
    </row>
    <row r="387" spans="1:14" ht="10.199999999999999" x14ac:dyDescent="0.2">
      <c r="A387" s="718"/>
      <c r="B387" s="719"/>
      <c r="C387" s="720"/>
      <c r="D387" s="720"/>
      <c r="E387" s="720"/>
      <c r="F387" s="720"/>
      <c r="G387" s="720"/>
      <c r="H387" s="720"/>
      <c r="I387" s="721"/>
      <c r="J387" s="720"/>
      <c r="K387" s="720"/>
      <c r="L387" s="720"/>
      <c r="M387" s="722"/>
      <c r="N387" s="719"/>
    </row>
    <row r="388" spans="1:14" ht="10.199999999999999" x14ac:dyDescent="0.2">
      <c r="A388" s="718"/>
      <c r="B388" s="719"/>
      <c r="C388" s="720"/>
      <c r="D388" s="720"/>
      <c r="E388" s="720"/>
      <c r="F388" s="720"/>
      <c r="G388" s="720"/>
      <c r="H388" s="720"/>
      <c r="I388" s="721"/>
      <c r="J388" s="720"/>
      <c r="K388" s="720"/>
      <c r="L388" s="720"/>
      <c r="M388" s="722"/>
      <c r="N388" s="719"/>
    </row>
    <row r="389" spans="1:14" ht="10.199999999999999" x14ac:dyDescent="0.2">
      <c r="A389" s="718"/>
      <c r="B389" s="719"/>
      <c r="C389" s="720"/>
      <c r="D389" s="720"/>
      <c r="E389" s="720"/>
      <c r="F389" s="720"/>
      <c r="G389" s="720"/>
      <c r="H389" s="720"/>
      <c r="I389" s="721"/>
      <c r="J389" s="720"/>
      <c r="K389" s="720"/>
      <c r="L389" s="720"/>
      <c r="M389" s="722"/>
      <c r="N389" s="719"/>
    </row>
    <row r="390" spans="1:14" ht="10.199999999999999" x14ac:dyDescent="0.2">
      <c r="A390" s="718"/>
      <c r="B390" s="719"/>
      <c r="C390" s="720"/>
      <c r="D390" s="720"/>
      <c r="E390" s="720"/>
      <c r="F390" s="720"/>
      <c r="G390" s="720"/>
      <c r="H390" s="720"/>
      <c r="I390" s="721"/>
      <c r="J390" s="720"/>
      <c r="K390" s="720"/>
      <c r="L390" s="720"/>
      <c r="M390" s="722"/>
      <c r="N390" s="719"/>
    </row>
    <row r="391" spans="1:14" ht="10.199999999999999" x14ac:dyDescent="0.2">
      <c r="A391" s="718"/>
      <c r="B391" s="719"/>
      <c r="C391" s="720"/>
      <c r="D391" s="720"/>
      <c r="E391" s="720"/>
      <c r="F391" s="720"/>
      <c r="G391" s="720"/>
      <c r="H391" s="720"/>
      <c r="I391" s="721"/>
      <c r="J391" s="720"/>
      <c r="K391" s="720"/>
      <c r="L391" s="720"/>
      <c r="M391" s="722"/>
      <c r="N391" s="719"/>
    </row>
    <row r="392" spans="1:14" ht="10.199999999999999" x14ac:dyDescent="0.2">
      <c r="A392" s="718"/>
      <c r="B392" s="719"/>
      <c r="C392" s="720"/>
      <c r="D392" s="720"/>
      <c r="E392" s="720"/>
      <c r="F392" s="720"/>
      <c r="G392" s="720"/>
      <c r="H392" s="720"/>
      <c r="I392" s="721"/>
      <c r="J392" s="720"/>
      <c r="K392" s="720"/>
      <c r="L392" s="720"/>
      <c r="M392" s="722"/>
      <c r="N392" s="719"/>
    </row>
    <row r="393" spans="1:14" ht="10.199999999999999" x14ac:dyDescent="0.2">
      <c r="A393" s="718"/>
      <c r="B393" s="719"/>
      <c r="C393" s="720"/>
      <c r="D393" s="720"/>
      <c r="E393" s="720"/>
      <c r="F393" s="720"/>
      <c r="G393" s="720"/>
      <c r="H393" s="720"/>
      <c r="I393" s="721"/>
      <c r="J393" s="720"/>
      <c r="K393" s="720"/>
      <c r="L393" s="720"/>
      <c r="M393" s="722"/>
      <c r="N393" s="719"/>
    </row>
    <row r="394" spans="1:14" ht="10.199999999999999" x14ac:dyDescent="0.2">
      <c r="A394" s="718"/>
      <c r="B394" s="719"/>
      <c r="C394" s="720"/>
      <c r="D394" s="720"/>
      <c r="E394" s="720"/>
      <c r="F394" s="720"/>
      <c r="G394" s="720"/>
      <c r="H394" s="720"/>
      <c r="I394" s="721"/>
      <c r="J394" s="720"/>
      <c r="K394" s="720"/>
      <c r="L394" s="720"/>
      <c r="M394" s="722"/>
      <c r="N394" s="719"/>
    </row>
    <row r="395" spans="1:14" ht="10.199999999999999" x14ac:dyDescent="0.2">
      <c r="A395" s="718"/>
      <c r="B395" s="719"/>
      <c r="C395" s="720"/>
      <c r="D395" s="720"/>
      <c r="E395" s="720"/>
      <c r="F395" s="720"/>
      <c r="G395" s="720"/>
      <c r="H395" s="720"/>
      <c r="I395" s="721"/>
      <c r="J395" s="720"/>
      <c r="K395" s="720"/>
      <c r="L395" s="720"/>
      <c r="M395" s="722"/>
      <c r="N395" s="719"/>
    </row>
    <row r="396" spans="1:14" ht="10.199999999999999" x14ac:dyDescent="0.2">
      <c r="A396" s="718"/>
      <c r="B396" s="719"/>
      <c r="C396" s="720"/>
      <c r="D396" s="720"/>
      <c r="E396" s="720"/>
      <c r="F396" s="720"/>
      <c r="G396" s="720"/>
      <c r="H396" s="720"/>
      <c r="I396" s="721"/>
      <c r="J396" s="720"/>
      <c r="K396" s="720"/>
      <c r="L396" s="720"/>
      <c r="M396" s="722"/>
      <c r="N396" s="719"/>
    </row>
    <row r="397" spans="1:14" ht="10.199999999999999" x14ac:dyDescent="0.2">
      <c r="A397" s="718"/>
      <c r="B397" s="719"/>
      <c r="C397" s="720"/>
      <c r="D397" s="720"/>
      <c r="E397" s="720"/>
      <c r="F397" s="720"/>
      <c r="G397" s="720"/>
      <c r="H397" s="720"/>
      <c r="I397" s="721"/>
      <c r="J397" s="720"/>
      <c r="K397" s="720"/>
      <c r="L397" s="720"/>
      <c r="M397" s="722"/>
      <c r="N397" s="719"/>
    </row>
    <row r="398" spans="1:14" ht="10.199999999999999" x14ac:dyDescent="0.2">
      <c r="A398" s="718"/>
      <c r="B398" s="719"/>
      <c r="C398" s="720"/>
      <c r="D398" s="720"/>
      <c r="E398" s="720"/>
      <c r="F398" s="720"/>
      <c r="G398" s="720"/>
      <c r="H398" s="720"/>
      <c r="I398" s="721"/>
      <c r="J398" s="720"/>
      <c r="K398" s="720"/>
      <c r="L398" s="720"/>
      <c r="M398" s="722"/>
      <c r="N398" s="719"/>
    </row>
    <row r="399" spans="1:14" ht="10.199999999999999" x14ac:dyDescent="0.2">
      <c r="A399" s="718"/>
      <c r="B399" s="719"/>
      <c r="C399" s="720"/>
      <c r="D399" s="720"/>
      <c r="E399" s="720"/>
      <c r="F399" s="720"/>
      <c r="G399" s="720"/>
      <c r="H399" s="720"/>
      <c r="I399" s="721"/>
      <c r="J399" s="720"/>
      <c r="K399" s="720"/>
      <c r="L399" s="720"/>
      <c r="M399" s="722"/>
      <c r="N399" s="719"/>
    </row>
    <row r="400" spans="1:14" ht="10.199999999999999" x14ac:dyDescent="0.2">
      <c r="A400" s="718"/>
      <c r="B400" s="719"/>
      <c r="C400" s="720"/>
      <c r="D400" s="720"/>
      <c r="E400" s="720"/>
      <c r="F400" s="720"/>
      <c r="G400" s="720"/>
      <c r="H400" s="720"/>
      <c r="I400" s="721"/>
      <c r="J400" s="720"/>
      <c r="K400" s="720"/>
      <c r="L400" s="720"/>
      <c r="M400" s="722"/>
      <c r="N400" s="719"/>
    </row>
    <row r="401" spans="1:14" ht="10.199999999999999" x14ac:dyDescent="0.2">
      <c r="A401" s="718"/>
      <c r="B401" s="719"/>
      <c r="C401" s="720"/>
      <c r="D401" s="720"/>
      <c r="E401" s="720"/>
      <c r="F401" s="720"/>
      <c r="G401" s="720"/>
      <c r="H401" s="720"/>
      <c r="I401" s="721"/>
      <c r="J401" s="720"/>
      <c r="K401" s="720"/>
      <c r="L401" s="720"/>
      <c r="M401" s="722"/>
      <c r="N401" s="719"/>
    </row>
    <row r="402" spans="1:14" ht="10.199999999999999" x14ac:dyDescent="0.2">
      <c r="A402" s="718"/>
      <c r="B402" s="719"/>
      <c r="C402" s="720"/>
      <c r="D402" s="720"/>
      <c r="E402" s="720"/>
      <c r="F402" s="720"/>
      <c r="G402" s="720"/>
      <c r="H402" s="720"/>
      <c r="I402" s="721"/>
      <c r="J402" s="720"/>
      <c r="K402" s="720"/>
      <c r="L402" s="720"/>
      <c r="M402" s="722"/>
      <c r="N402" s="719"/>
    </row>
    <row r="403" spans="1:14" ht="10.199999999999999" x14ac:dyDescent="0.2">
      <c r="A403" s="718"/>
      <c r="B403" s="719"/>
      <c r="C403" s="720"/>
      <c r="D403" s="720"/>
      <c r="E403" s="720"/>
      <c r="F403" s="720"/>
      <c r="G403" s="720"/>
      <c r="H403" s="720"/>
      <c r="I403" s="721"/>
      <c r="J403" s="720"/>
      <c r="K403" s="720"/>
      <c r="L403" s="720"/>
      <c r="M403" s="722"/>
      <c r="N403" s="719"/>
    </row>
    <row r="404" spans="1:14" ht="10.199999999999999" x14ac:dyDescent="0.2">
      <c r="A404" s="718"/>
      <c r="B404" s="719"/>
      <c r="C404" s="720"/>
      <c r="D404" s="720"/>
      <c r="E404" s="720"/>
      <c r="F404" s="720"/>
      <c r="G404" s="720"/>
      <c r="H404" s="720"/>
      <c r="I404" s="721"/>
      <c r="J404" s="720"/>
      <c r="K404" s="720"/>
      <c r="L404" s="720"/>
      <c r="M404" s="722"/>
      <c r="N404" s="719"/>
    </row>
    <row r="405" spans="1:14" ht="10.199999999999999" x14ac:dyDescent="0.2">
      <c r="A405" s="718"/>
      <c r="B405" s="719"/>
      <c r="C405" s="720"/>
      <c r="D405" s="720"/>
      <c r="E405" s="720"/>
      <c r="F405" s="720"/>
      <c r="G405" s="720"/>
      <c r="H405" s="720"/>
      <c r="I405" s="721"/>
      <c r="J405" s="720"/>
      <c r="K405" s="720"/>
      <c r="L405" s="720"/>
      <c r="M405" s="722"/>
      <c r="N405" s="719"/>
    </row>
    <row r="406" spans="1:14" ht="10.199999999999999" x14ac:dyDescent="0.2">
      <c r="A406" s="718"/>
      <c r="B406" s="719"/>
      <c r="C406" s="720"/>
      <c r="D406" s="720"/>
      <c r="E406" s="720"/>
      <c r="F406" s="720"/>
      <c r="G406" s="720"/>
      <c r="H406" s="720"/>
      <c r="I406" s="721"/>
      <c r="J406" s="720"/>
      <c r="K406" s="720"/>
      <c r="L406" s="720"/>
      <c r="M406" s="722"/>
      <c r="N406" s="719"/>
    </row>
    <row r="407" spans="1:14" ht="10.199999999999999" x14ac:dyDescent="0.2">
      <c r="A407" s="718"/>
      <c r="B407" s="719"/>
      <c r="C407" s="720"/>
      <c r="D407" s="720"/>
      <c r="E407" s="720"/>
      <c r="F407" s="720"/>
      <c r="G407" s="720"/>
      <c r="H407" s="720"/>
      <c r="I407" s="721"/>
      <c r="J407" s="720"/>
      <c r="K407" s="720"/>
      <c r="L407" s="720"/>
      <c r="M407" s="722"/>
      <c r="N407" s="719"/>
    </row>
    <row r="408" spans="1:14" ht="10.199999999999999" x14ac:dyDescent="0.2">
      <c r="A408" s="718"/>
      <c r="B408" s="719"/>
      <c r="C408" s="720"/>
      <c r="D408" s="720"/>
      <c r="E408" s="720"/>
      <c r="F408" s="720"/>
      <c r="G408" s="720"/>
      <c r="H408" s="720"/>
      <c r="I408" s="721"/>
      <c r="J408" s="720"/>
      <c r="K408" s="720"/>
      <c r="L408" s="720"/>
      <c r="M408" s="722"/>
      <c r="N408" s="719"/>
    </row>
    <row r="409" spans="1:14" ht="10.199999999999999" x14ac:dyDescent="0.2">
      <c r="A409" s="718"/>
      <c r="B409" s="719"/>
      <c r="C409" s="720"/>
      <c r="D409" s="720"/>
      <c r="E409" s="720"/>
      <c r="F409" s="720"/>
      <c r="G409" s="720"/>
      <c r="H409" s="720"/>
      <c r="I409" s="721"/>
      <c r="J409" s="720"/>
      <c r="K409" s="720"/>
      <c r="L409" s="720"/>
      <c r="M409" s="722"/>
      <c r="N409" s="719"/>
    </row>
    <row r="410" spans="1:14" ht="10.199999999999999" x14ac:dyDescent="0.2">
      <c r="A410" s="718"/>
      <c r="B410" s="719"/>
      <c r="C410" s="720"/>
      <c r="D410" s="720"/>
      <c r="E410" s="720"/>
      <c r="F410" s="720"/>
      <c r="G410" s="720"/>
      <c r="H410" s="720"/>
      <c r="I410" s="721"/>
      <c r="J410" s="720"/>
      <c r="K410" s="720"/>
      <c r="L410" s="720"/>
      <c r="M410" s="722"/>
      <c r="N410" s="719"/>
    </row>
    <row r="411" spans="1:14" ht="10.199999999999999" x14ac:dyDescent="0.2">
      <c r="A411" s="718"/>
      <c r="B411" s="719"/>
      <c r="C411" s="720"/>
      <c r="D411" s="720"/>
      <c r="E411" s="720"/>
      <c r="F411" s="720"/>
      <c r="G411" s="720"/>
      <c r="H411" s="720"/>
      <c r="I411" s="721"/>
      <c r="J411" s="720"/>
      <c r="K411" s="720"/>
      <c r="L411" s="720"/>
      <c r="M411" s="722"/>
      <c r="N411" s="719"/>
    </row>
    <row r="412" spans="1:14" ht="10.199999999999999" x14ac:dyDescent="0.2">
      <c r="A412" s="718"/>
      <c r="B412" s="719"/>
      <c r="C412" s="720"/>
      <c r="D412" s="720"/>
      <c r="E412" s="720"/>
      <c r="F412" s="720"/>
      <c r="G412" s="720"/>
      <c r="H412" s="720"/>
      <c r="I412" s="721"/>
      <c r="J412" s="720"/>
      <c r="K412" s="720"/>
      <c r="L412" s="720"/>
      <c r="M412" s="722"/>
      <c r="N412" s="719"/>
    </row>
    <row r="413" spans="1:14" ht="10.199999999999999" x14ac:dyDescent="0.2">
      <c r="A413" s="718"/>
      <c r="B413" s="719"/>
      <c r="C413" s="720"/>
      <c r="D413" s="720"/>
      <c r="E413" s="720"/>
      <c r="F413" s="720"/>
      <c r="G413" s="720"/>
      <c r="H413" s="720"/>
      <c r="I413" s="721"/>
      <c r="J413" s="720"/>
      <c r="K413" s="720"/>
      <c r="L413" s="720"/>
      <c r="M413" s="722"/>
      <c r="N413" s="719"/>
    </row>
    <row r="414" spans="1:14" ht="10.199999999999999" x14ac:dyDescent="0.2">
      <c r="A414" s="718"/>
      <c r="B414" s="719"/>
      <c r="C414" s="720"/>
      <c r="D414" s="720"/>
      <c r="E414" s="720"/>
      <c r="F414" s="720"/>
      <c r="G414" s="720"/>
      <c r="H414" s="720"/>
      <c r="I414" s="721"/>
      <c r="J414" s="720"/>
      <c r="K414" s="720"/>
      <c r="L414" s="720"/>
      <c r="M414" s="722"/>
      <c r="N414" s="719"/>
    </row>
    <row r="415" spans="1:14" ht="10.199999999999999" x14ac:dyDescent="0.2">
      <c r="A415" s="718"/>
      <c r="B415" s="719"/>
      <c r="C415" s="720"/>
      <c r="D415" s="720"/>
      <c r="E415" s="720"/>
      <c r="F415" s="720"/>
      <c r="G415" s="720"/>
      <c r="H415" s="720"/>
      <c r="I415" s="721"/>
      <c r="J415" s="720"/>
      <c r="K415" s="720"/>
      <c r="L415" s="720"/>
      <c r="M415" s="722"/>
      <c r="N415" s="719"/>
    </row>
    <row r="416" spans="1:14" ht="10.199999999999999" x14ac:dyDescent="0.2">
      <c r="A416" s="718"/>
      <c r="B416" s="719"/>
      <c r="C416" s="720"/>
      <c r="D416" s="720"/>
      <c r="E416" s="720"/>
      <c r="F416" s="720"/>
      <c r="G416" s="720"/>
      <c r="H416" s="720"/>
      <c r="I416" s="721"/>
      <c r="J416" s="720"/>
      <c r="K416" s="720"/>
      <c r="L416" s="720"/>
      <c r="M416" s="722"/>
      <c r="N416" s="719"/>
    </row>
    <row r="417" spans="1:14" ht="10.199999999999999" x14ac:dyDescent="0.2">
      <c r="A417" s="718"/>
      <c r="B417" s="719"/>
      <c r="C417" s="720"/>
      <c r="D417" s="720"/>
      <c r="E417" s="720"/>
      <c r="F417" s="720"/>
      <c r="G417" s="720"/>
      <c r="H417" s="720"/>
      <c r="I417" s="721"/>
      <c r="J417" s="720"/>
      <c r="K417" s="720"/>
      <c r="L417" s="720"/>
      <c r="M417" s="722"/>
      <c r="N417" s="719"/>
    </row>
    <row r="418" spans="1:14" ht="10.199999999999999" x14ac:dyDescent="0.2">
      <c r="A418" s="718"/>
      <c r="B418" s="719"/>
      <c r="C418" s="720"/>
      <c r="D418" s="720"/>
      <c r="E418" s="720"/>
      <c r="F418" s="720"/>
      <c r="G418" s="720"/>
      <c r="H418" s="720"/>
      <c r="I418" s="721"/>
      <c r="J418" s="720"/>
      <c r="K418" s="720"/>
      <c r="L418" s="720"/>
      <c r="M418" s="722"/>
      <c r="N418" s="719"/>
    </row>
    <row r="419" spans="1:14" ht="10.199999999999999" x14ac:dyDescent="0.2">
      <c r="A419" s="718"/>
      <c r="B419" s="719"/>
      <c r="C419" s="720"/>
      <c r="D419" s="720"/>
      <c r="E419" s="720"/>
      <c r="F419" s="720"/>
      <c r="G419" s="720"/>
      <c r="H419" s="720"/>
      <c r="I419" s="721"/>
      <c r="J419" s="720"/>
      <c r="K419" s="720"/>
      <c r="L419" s="720"/>
      <c r="M419" s="722"/>
      <c r="N419" s="719"/>
    </row>
    <row r="420" spans="1:14" ht="10.199999999999999" x14ac:dyDescent="0.2">
      <c r="A420" s="718"/>
      <c r="B420" s="719"/>
      <c r="C420" s="720"/>
      <c r="D420" s="720"/>
      <c r="E420" s="720"/>
      <c r="F420" s="720"/>
      <c r="G420" s="720"/>
      <c r="H420" s="720"/>
      <c r="I420" s="721"/>
      <c r="J420" s="720"/>
      <c r="K420" s="720"/>
      <c r="L420" s="720"/>
      <c r="M420" s="722"/>
      <c r="N420" s="719"/>
    </row>
    <row r="421" spans="1:14" ht="10.199999999999999" x14ac:dyDescent="0.2">
      <c r="A421" s="718"/>
      <c r="B421" s="719"/>
      <c r="C421" s="720"/>
      <c r="D421" s="720"/>
      <c r="E421" s="720"/>
      <c r="F421" s="720"/>
      <c r="G421" s="720"/>
      <c r="H421" s="720"/>
      <c r="I421" s="721"/>
      <c r="J421" s="720"/>
      <c r="K421" s="720"/>
      <c r="L421" s="720"/>
      <c r="M421" s="722"/>
      <c r="N421" s="719"/>
    </row>
    <row r="422" spans="1:14" ht="10.199999999999999" x14ac:dyDescent="0.2">
      <c r="A422" s="718"/>
      <c r="B422" s="719"/>
      <c r="C422" s="720"/>
      <c r="D422" s="720"/>
      <c r="E422" s="720"/>
      <c r="F422" s="720"/>
      <c r="G422" s="720"/>
      <c r="H422" s="720"/>
      <c r="I422" s="721"/>
      <c r="J422" s="720"/>
      <c r="K422" s="720"/>
      <c r="L422" s="720"/>
      <c r="M422" s="722"/>
      <c r="N422" s="719"/>
    </row>
    <row r="423" spans="1:14" ht="10.199999999999999" x14ac:dyDescent="0.2">
      <c r="A423" s="718"/>
      <c r="B423" s="719"/>
      <c r="C423" s="720"/>
      <c r="D423" s="720"/>
      <c r="E423" s="720"/>
      <c r="F423" s="720"/>
      <c r="G423" s="720"/>
      <c r="H423" s="720"/>
      <c r="I423" s="721"/>
      <c r="J423" s="720"/>
      <c r="K423" s="720"/>
      <c r="L423" s="720"/>
      <c r="M423" s="722"/>
      <c r="N423" s="719"/>
    </row>
    <row r="424" spans="1:14" ht="10.199999999999999" x14ac:dyDescent="0.2">
      <c r="A424" s="718"/>
      <c r="B424" s="719"/>
      <c r="C424" s="720"/>
      <c r="D424" s="720"/>
      <c r="E424" s="720"/>
      <c r="F424" s="720"/>
      <c r="G424" s="720"/>
      <c r="H424" s="720"/>
      <c r="I424" s="721"/>
      <c r="J424" s="720"/>
      <c r="K424" s="720"/>
      <c r="L424" s="720"/>
      <c r="M424" s="722"/>
      <c r="N424" s="719"/>
    </row>
    <row r="425" spans="1:14" ht="10.199999999999999" x14ac:dyDescent="0.2">
      <c r="A425" s="718"/>
      <c r="B425" s="719"/>
      <c r="C425" s="720"/>
      <c r="D425" s="720"/>
      <c r="E425" s="720"/>
      <c r="F425" s="720"/>
      <c r="G425" s="720"/>
      <c r="H425" s="720"/>
      <c r="I425" s="721"/>
      <c r="J425" s="720"/>
      <c r="K425" s="720"/>
      <c r="L425" s="720"/>
      <c r="M425" s="722"/>
      <c r="N425" s="719"/>
    </row>
    <row r="426" spans="1:14" ht="10.199999999999999" x14ac:dyDescent="0.2">
      <c r="A426" s="718"/>
      <c r="B426" s="719"/>
      <c r="C426" s="720"/>
      <c r="D426" s="720"/>
      <c r="E426" s="720"/>
      <c r="F426" s="720"/>
      <c r="G426" s="720"/>
      <c r="H426" s="720"/>
      <c r="I426" s="721"/>
      <c r="J426" s="720"/>
      <c r="K426" s="720"/>
      <c r="L426" s="720"/>
      <c r="M426" s="722"/>
      <c r="N426" s="719"/>
    </row>
    <row r="427" spans="1:14" ht="10.199999999999999" x14ac:dyDescent="0.2">
      <c r="A427" s="718"/>
      <c r="B427" s="719"/>
      <c r="C427" s="720"/>
      <c r="D427" s="720"/>
      <c r="E427" s="720"/>
      <c r="F427" s="720"/>
      <c r="G427" s="720"/>
      <c r="H427" s="720"/>
      <c r="I427" s="721"/>
      <c r="J427" s="720"/>
      <c r="K427" s="720"/>
      <c r="L427" s="720"/>
      <c r="M427" s="722"/>
      <c r="N427" s="719"/>
    </row>
    <row r="428" spans="1:14" ht="10.199999999999999" x14ac:dyDescent="0.2">
      <c r="A428" s="718"/>
      <c r="B428" s="719"/>
      <c r="C428" s="720"/>
      <c r="D428" s="720"/>
      <c r="E428" s="720"/>
      <c r="F428" s="720"/>
      <c r="G428" s="720"/>
      <c r="H428" s="720"/>
      <c r="I428" s="721"/>
      <c r="J428" s="720"/>
      <c r="K428" s="720"/>
      <c r="L428" s="720"/>
      <c r="M428" s="722"/>
      <c r="N428" s="719"/>
    </row>
    <row r="429" spans="1:14" ht="10.199999999999999" x14ac:dyDescent="0.2">
      <c r="A429" s="718"/>
      <c r="B429" s="719"/>
      <c r="C429" s="720"/>
      <c r="D429" s="720"/>
      <c r="E429" s="720"/>
      <c r="F429" s="720"/>
      <c r="G429" s="720"/>
      <c r="H429" s="720"/>
      <c r="I429" s="721"/>
      <c r="J429" s="720"/>
      <c r="K429" s="720"/>
      <c r="L429" s="720"/>
      <c r="M429" s="722"/>
      <c r="N429" s="719"/>
    </row>
    <row r="430" spans="1:14" ht="10.199999999999999" x14ac:dyDescent="0.2">
      <c r="A430" s="718"/>
      <c r="B430" s="719"/>
      <c r="C430" s="720"/>
      <c r="D430" s="720"/>
      <c r="E430" s="720"/>
      <c r="F430" s="720"/>
      <c r="G430" s="720"/>
      <c r="H430" s="720"/>
      <c r="I430" s="721"/>
      <c r="J430" s="720"/>
      <c r="K430" s="720"/>
      <c r="L430" s="720"/>
      <c r="M430" s="722"/>
      <c r="N430" s="719"/>
    </row>
    <row r="431" spans="1:14" ht="10.199999999999999" x14ac:dyDescent="0.2">
      <c r="A431" s="718"/>
      <c r="B431" s="719"/>
      <c r="C431" s="720"/>
      <c r="D431" s="720"/>
      <c r="E431" s="720"/>
      <c r="F431" s="720"/>
      <c r="G431" s="720"/>
      <c r="H431" s="720"/>
      <c r="I431" s="721"/>
      <c r="J431" s="720"/>
      <c r="K431" s="720"/>
      <c r="L431" s="720"/>
      <c r="M431" s="722"/>
      <c r="N431" s="719"/>
    </row>
    <row r="432" spans="1:14" ht="10.199999999999999" x14ac:dyDescent="0.2">
      <c r="A432" s="718"/>
      <c r="B432" s="719"/>
      <c r="C432" s="720"/>
      <c r="D432" s="720"/>
      <c r="E432" s="720"/>
      <c r="F432" s="720"/>
      <c r="G432" s="720"/>
      <c r="H432" s="720"/>
      <c r="I432" s="721"/>
      <c r="J432" s="720"/>
      <c r="K432" s="720"/>
      <c r="L432" s="720"/>
      <c r="M432" s="722"/>
      <c r="N432" s="719"/>
    </row>
    <row r="433" spans="1:14" ht="10.199999999999999" x14ac:dyDescent="0.2">
      <c r="A433" s="718"/>
      <c r="B433" s="719"/>
      <c r="C433" s="720"/>
      <c r="D433" s="720"/>
      <c r="E433" s="720"/>
      <c r="F433" s="720"/>
      <c r="G433" s="720"/>
      <c r="H433" s="720"/>
      <c r="I433" s="721"/>
      <c r="J433" s="720"/>
      <c r="K433" s="720"/>
      <c r="L433" s="720"/>
      <c r="M433" s="722"/>
      <c r="N433" s="719"/>
    </row>
    <row r="434" spans="1:14" ht="10.199999999999999" x14ac:dyDescent="0.2">
      <c r="A434" s="718"/>
      <c r="B434" s="719"/>
      <c r="C434" s="720"/>
      <c r="D434" s="720"/>
      <c r="E434" s="720"/>
      <c r="F434" s="720"/>
      <c r="G434" s="720"/>
      <c r="H434" s="720"/>
      <c r="I434" s="721"/>
      <c r="J434" s="720"/>
      <c r="K434" s="720"/>
      <c r="L434" s="720"/>
      <c r="M434" s="722"/>
      <c r="N434" s="719"/>
    </row>
    <row r="435" spans="1:14" ht="10.199999999999999" x14ac:dyDescent="0.2">
      <c r="A435" s="718"/>
      <c r="B435" s="719"/>
      <c r="C435" s="720"/>
      <c r="D435" s="720"/>
      <c r="E435" s="720"/>
      <c r="F435" s="720"/>
      <c r="G435" s="720"/>
      <c r="H435" s="720"/>
      <c r="I435" s="721"/>
      <c r="J435" s="720"/>
      <c r="K435" s="720"/>
      <c r="L435" s="720"/>
      <c r="M435" s="722"/>
      <c r="N435" s="719"/>
    </row>
    <row r="436" spans="1:14" ht="10.199999999999999" x14ac:dyDescent="0.2">
      <c r="A436" s="718"/>
      <c r="B436" s="719"/>
      <c r="C436" s="720"/>
      <c r="D436" s="720"/>
      <c r="E436" s="720"/>
      <c r="F436" s="720"/>
      <c r="G436" s="720"/>
      <c r="H436" s="720"/>
      <c r="I436" s="721"/>
      <c r="J436" s="720"/>
      <c r="K436" s="720"/>
      <c r="L436" s="720"/>
      <c r="M436" s="722"/>
      <c r="N436" s="719"/>
    </row>
    <row r="437" spans="1:14" ht="10.199999999999999" x14ac:dyDescent="0.2">
      <c r="A437" s="718"/>
      <c r="B437" s="719"/>
      <c r="C437" s="720"/>
      <c r="D437" s="720"/>
      <c r="E437" s="720"/>
      <c r="F437" s="720"/>
      <c r="G437" s="720"/>
      <c r="H437" s="720"/>
      <c r="I437" s="721"/>
      <c r="J437" s="720"/>
      <c r="K437" s="720"/>
      <c r="L437" s="720"/>
      <c r="M437" s="722"/>
      <c r="N437" s="719"/>
    </row>
    <row r="438" spans="1:14" ht="10.199999999999999" x14ac:dyDescent="0.2">
      <c r="A438" s="718"/>
      <c r="B438" s="719"/>
      <c r="C438" s="720"/>
      <c r="D438" s="720"/>
      <c r="E438" s="720"/>
      <c r="F438" s="720"/>
      <c r="G438" s="720"/>
      <c r="H438" s="720"/>
      <c r="I438" s="721"/>
      <c r="J438" s="720"/>
      <c r="K438" s="720"/>
      <c r="L438" s="720"/>
      <c r="M438" s="722"/>
      <c r="N438" s="719"/>
    </row>
    <row r="439" spans="1:14" ht="10.199999999999999" x14ac:dyDescent="0.2">
      <c r="A439" s="718"/>
      <c r="B439" s="719"/>
      <c r="C439" s="720"/>
      <c r="D439" s="720"/>
      <c r="E439" s="720"/>
      <c r="F439" s="720"/>
      <c r="G439" s="720"/>
      <c r="H439" s="720"/>
      <c r="I439" s="721"/>
      <c r="J439" s="720"/>
      <c r="K439" s="720"/>
      <c r="L439" s="720"/>
      <c r="M439" s="722"/>
      <c r="N439" s="719"/>
    </row>
    <row r="440" spans="1:14" ht="10.199999999999999" x14ac:dyDescent="0.2">
      <c r="A440" s="718"/>
      <c r="B440" s="719"/>
      <c r="C440" s="720"/>
      <c r="D440" s="720"/>
      <c r="E440" s="720"/>
      <c r="F440" s="720"/>
      <c r="G440" s="720"/>
      <c r="H440" s="720"/>
      <c r="I440" s="721"/>
      <c r="J440" s="720"/>
      <c r="K440" s="720"/>
      <c r="L440" s="720"/>
      <c r="M440" s="722"/>
      <c r="N440" s="719"/>
    </row>
    <row r="441" spans="1:14" ht="10.199999999999999" x14ac:dyDescent="0.2">
      <c r="A441" s="718"/>
      <c r="B441" s="719"/>
      <c r="C441" s="720"/>
      <c r="D441" s="720"/>
      <c r="E441" s="720"/>
      <c r="F441" s="720"/>
      <c r="G441" s="720"/>
      <c r="H441" s="720"/>
      <c r="I441" s="721"/>
      <c r="J441" s="720"/>
      <c r="K441" s="720"/>
      <c r="L441" s="720"/>
      <c r="M441" s="722"/>
      <c r="N441" s="719"/>
    </row>
    <row r="442" spans="1:14" ht="10.199999999999999" x14ac:dyDescent="0.2">
      <c r="A442" s="718"/>
      <c r="B442" s="719"/>
      <c r="C442" s="720"/>
      <c r="D442" s="720"/>
      <c r="E442" s="720"/>
      <c r="F442" s="720"/>
      <c r="G442" s="720"/>
      <c r="H442" s="720"/>
      <c r="I442" s="721"/>
      <c r="J442" s="720"/>
      <c r="K442" s="720"/>
      <c r="L442" s="720"/>
      <c r="M442" s="722"/>
      <c r="N442" s="719"/>
    </row>
    <row r="443" spans="1:14" ht="10.199999999999999" x14ac:dyDescent="0.2">
      <c r="A443" s="718"/>
      <c r="B443" s="719"/>
      <c r="C443" s="720"/>
      <c r="D443" s="720"/>
      <c r="E443" s="720"/>
      <c r="F443" s="720"/>
      <c r="G443" s="720"/>
      <c r="H443" s="720"/>
      <c r="I443" s="721"/>
      <c r="J443" s="720"/>
      <c r="K443" s="720"/>
      <c r="L443" s="720"/>
      <c r="M443" s="722"/>
      <c r="N443" s="719"/>
    </row>
    <row r="444" spans="1:14" ht="10.199999999999999" x14ac:dyDescent="0.2">
      <c r="A444" s="718"/>
      <c r="B444" s="719"/>
      <c r="C444" s="720"/>
      <c r="D444" s="720"/>
      <c r="E444" s="720"/>
      <c r="F444" s="720"/>
      <c r="G444" s="720"/>
      <c r="H444" s="720"/>
      <c r="I444" s="721"/>
      <c r="J444" s="720"/>
      <c r="K444" s="720"/>
      <c r="L444" s="720"/>
      <c r="M444" s="722"/>
      <c r="N444" s="719"/>
    </row>
    <row r="445" spans="1:14" ht="10.199999999999999" x14ac:dyDescent="0.2">
      <c r="A445" s="718"/>
      <c r="B445" s="719"/>
      <c r="C445" s="720"/>
      <c r="D445" s="720"/>
      <c r="E445" s="720"/>
      <c r="F445" s="720"/>
      <c r="G445" s="720"/>
      <c r="H445" s="720"/>
      <c r="I445" s="721"/>
      <c r="J445" s="720"/>
      <c r="K445" s="720"/>
      <c r="L445" s="720"/>
      <c r="M445" s="722"/>
      <c r="N445" s="719"/>
    </row>
    <row r="446" spans="1:14" ht="10.199999999999999" x14ac:dyDescent="0.2">
      <c r="A446" s="718"/>
      <c r="B446" s="719"/>
      <c r="C446" s="720"/>
      <c r="D446" s="720"/>
      <c r="E446" s="720"/>
      <c r="F446" s="720"/>
      <c r="G446" s="720"/>
      <c r="H446" s="720"/>
      <c r="I446" s="721"/>
      <c r="J446" s="720"/>
      <c r="K446" s="720"/>
      <c r="L446" s="720"/>
      <c r="M446" s="722"/>
      <c r="N446" s="719"/>
    </row>
    <row r="447" spans="1:14" ht="10.199999999999999" x14ac:dyDescent="0.2">
      <c r="A447" s="718"/>
      <c r="B447" s="719"/>
      <c r="C447" s="720"/>
      <c r="D447" s="720"/>
      <c r="E447" s="720"/>
      <c r="F447" s="720"/>
      <c r="G447" s="720"/>
      <c r="H447" s="720"/>
      <c r="I447" s="721"/>
      <c r="J447" s="720"/>
      <c r="K447" s="720"/>
      <c r="L447" s="720"/>
      <c r="M447" s="722"/>
      <c r="N447" s="719"/>
    </row>
    <row r="448" spans="1:14" ht="10.199999999999999" x14ac:dyDescent="0.2">
      <c r="A448" s="718"/>
      <c r="B448" s="719"/>
      <c r="C448" s="720"/>
      <c r="D448" s="720"/>
      <c r="E448" s="720"/>
      <c r="F448" s="720"/>
      <c r="G448" s="720"/>
      <c r="H448" s="720"/>
      <c r="I448" s="721"/>
      <c r="J448" s="720"/>
      <c r="K448" s="720"/>
      <c r="L448" s="720"/>
      <c r="M448" s="722"/>
      <c r="N448" s="719"/>
    </row>
    <row r="449" spans="1:14" ht="10.199999999999999" x14ac:dyDescent="0.2">
      <c r="A449" s="718"/>
      <c r="B449" s="719"/>
      <c r="C449" s="720"/>
      <c r="D449" s="720"/>
      <c r="E449" s="720"/>
      <c r="F449" s="720"/>
      <c r="G449" s="720"/>
      <c r="H449" s="720"/>
      <c r="I449" s="721"/>
      <c r="J449" s="720"/>
      <c r="K449" s="720"/>
      <c r="L449" s="720"/>
      <c r="M449" s="722"/>
      <c r="N449" s="719"/>
    </row>
    <row r="450" spans="1:14" ht="10.199999999999999" x14ac:dyDescent="0.2">
      <c r="A450" s="718"/>
      <c r="B450" s="719"/>
      <c r="C450" s="720"/>
      <c r="D450" s="720"/>
      <c r="E450" s="720"/>
      <c r="F450" s="720"/>
      <c r="G450" s="720"/>
      <c r="H450" s="720"/>
      <c r="I450" s="721"/>
      <c r="J450" s="720"/>
      <c r="K450" s="720"/>
      <c r="L450" s="720"/>
      <c r="M450" s="722"/>
      <c r="N450" s="719"/>
    </row>
    <row r="451" spans="1:14" ht="10.199999999999999" x14ac:dyDescent="0.2">
      <c r="A451" s="718"/>
      <c r="B451" s="719"/>
      <c r="C451" s="720"/>
      <c r="D451" s="720"/>
      <c r="E451" s="720"/>
      <c r="F451" s="720"/>
      <c r="G451" s="720"/>
      <c r="H451" s="720"/>
      <c r="I451" s="721"/>
      <c r="J451" s="720"/>
      <c r="K451" s="720"/>
      <c r="L451" s="720"/>
      <c r="M451" s="722"/>
      <c r="N451" s="719"/>
    </row>
    <row r="452" spans="1:14" ht="10.199999999999999" x14ac:dyDescent="0.2">
      <c r="A452" s="718"/>
      <c r="B452" s="719"/>
      <c r="C452" s="720"/>
      <c r="D452" s="720"/>
      <c r="E452" s="720"/>
      <c r="F452" s="720"/>
      <c r="G452" s="720"/>
      <c r="H452" s="720"/>
      <c r="I452" s="721"/>
      <c r="J452" s="720"/>
      <c r="K452" s="720"/>
      <c r="L452" s="720"/>
      <c r="M452" s="722"/>
      <c r="N452" s="719"/>
    </row>
    <row r="453" spans="1:14" ht="10.199999999999999" x14ac:dyDescent="0.2">
      <c r="A453" s="718"/>
      <c r="B453" s="719"/>
      <c r="C453" s="720"/>
      <c r="D453" s="720"/>
      <c r="E453" s="720"/>
      <c r="F453" s="720"/>
      <c r="G453" s="720"/>
      <c r="H453" s="720"/>
      <c r="I453" s="721"/>
      <c r="J453" s="720"/>
      <c r="K453" s="720"/>
      <c r="L453" s="720"/>
      <c r="M453" s="722"/>
      <c r="N453" s="719"/>
    </row>
    <row r="454" spans="1:14" ht="10.199999999999999" x14ac:dyDescent="0.2">
      <c r="A454" s="718"/>
      <c r="B454" s="719"/>
      <c r="C454" s="720"/>
      <c r="D454" s="720"/>
      <c r="E454" s="720"/>
      <c r="F454" s="720"/>
      <c r="G454" s="720"/>
      <c r="H454" s="720"/>
      <c r="I454" s="721"/>
      <c r="J454" s="720"/>
      <c r="K454" s="720"/>
      <c r="L454" s="720"/>
      <c r="M454" s="722"/>
      <c r="N454" s="719"/>
    </row>
  </sheetData>
  <mergeCells count="18">
    <mergeCell ref="A6:N6"/>
    <mergeCell ref="A1:N1"/>
    <mergeCell ref="A2:N2"/>
    <mergeCell ref="A3:N3"/>
    <mergeCell ref="A4:N4"/>
    <mergeCell ref="A5:N5"/>
    <mergeCell ref="L21:N21"/>
    <mergeCell ref="A8:N8"/>
    <mergeCell ref="A9:N9"/>
    <mergeCell ref="A10:N10"/>
    <mergeCell ref="A11:N11"/>
    <mergeCell ref="A12:N12"/>
    <mergeCell ref="L14:N14"/>
    <mergeCell ref="H16:J16"/>
    <mergeCell ref="H17:J17"/>
    <mergeCell ref="H18:J18"/>
    <mergeCell ref="H19:J19"/>
    <mergeCell ref="L20:N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L196"/>
  <sheetViews>
    <sheetView defaultGridColor="0" topLeftCell="A78" colorId="22" zoomScale="93" zoomScaleNormal="93" zoomScaleSheetLayoutView="100" workbookViewId="0">
      <selection activeCell="E151" sqref="E151:I153"/>
    </sheetView>
  </sheetViews>
  <sheetFormatPr defaultColWidth="5.109375" defaultRowHeight="20.399999999999999" x14ac:dyDescent="0.35"/>
  <cols>
    <col min="1" max="1" width="14.109375" style="1" customWidth="1"/>
    <col min="2" max="2" width="30.33203125" style="1" customWidth="1"/>
    <col min="3" max="3" width="10.33203125" style="1" customWidth="1"/>
    <col min="4" max="4" width="11" style="1" customWidth="1"/>
    <col min="5" max="5" width="11.44140625" style="1" customWidth="1"/>
    <col min="6" max="6" width="10.6640625" style="1" customWidth="1"/>
    <col min="7" max="7" width="5.5546875" style="1" customWidth="1"/>
    <col min="8" max="8" width="10.109375" style="1" customWidth="1"/>
    <col min="9" max="9" width="10.88671875" style="1" customWidth="1"/>
    <col min="10" max="10" width="12.5546875" style="1" hidden="1" customWidth="1"/>
    <col min="11" max="11" width="11.6640625" style="1" customWidth="1"/>
    <col min="12" max="12" width="12" style="1" customWidth="1"/>
    <col min="13" max="13" width="11.33203125" style="4" customWidth="1"/>
    <col min="14" max="15" width="12.44140625" style="4" customWidth="1"/>
    <col min="16" max="16" width="12.33203125" style="4" customWidth="1"/>
    <col min="17" max="17" width="11.5546875" style="4" customWidth="1"/>
    <col min="18" max="24" width="13.6640625" style="4" customWidth="1"/>
    <col min="25" max="25" width="14.33203125" style="4" customWidth="1"/>
    <col min="26" max="26" width="14.109375" style="4" customWidth="1"/>
    <col min="27" max="27" width="14.88671875" style="4" customWidth="1"/>
    <col min="28" max="28" width="11.88671875" style="4" customWidth="1"/>
    <col min="29" max="29" width="13" style="1" customWidth="1"/>
    <col min="30" max="33" width="5.109375" style="1"/>
    <col min="34" max="38" width="11.33203125" style="2" customWidth="1"/>
    <col min="39" max="16384" width="5.109375" style="1"/>
  </cols>
  <sheetData>
    <row r="1" spans="1:38" x14ac:dyDescent="0.35">
      <c r="A1" s="1053" t="s">
        <v>0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</row>
    <row r="2" spans="1:38" x14ac:dyDescent="0.35">
      <c r="A2" s="1053" t="s">
        <v>1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</row>
    <row r="3" spans="1:38" x14ac:dyDescent="0.35">
      <c r="A3" s="1053" t="s">
        <v>2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</row>
    <row r="4" spans="1:38" x14ac:dyDescent="0.35">
      <c r="A4" s="1053" t="s">
        <v>3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</row>
    <row r="5" spans="1:38" ht="19.95" customHeight="1" x14ac:dyDescent="0.35">
      <c r="A5" s="833"/>
      <c r="B5" s="833"/>
      <c r="J5" s="3"/>
      <c r="K5" s="3"/>
      <c r="AC5" s="3"/>
    </row>
    <row r="6" spans="1:38" s="7" customFormat="1" ht="22.95" customHeight="1" x14ac:dyDescent="0.35">
      <c r="A6" s="5" t="s">
        <v>4</v>
      </c>
      <c r="B6" s="1"/>
      <c r="C6" s="1"/>
      <c r="D6" s="6"/>
      <c r="H6" s="1"/>
      <c r="I6" s="1"/>
      <c r="K6" s="3"/>
      <c r="L6" s="1"/>
      <c r="AH6" s="2"/>
      <c r="AI6" s="2"/>
      <c r="AJ6" s="2"/>
      <c r="AK6" s="2"/>
      <c r="AL6" s="2"/>
    </row>
    <row r="7" spans="1:38" s="7" customFormat="1" x14ac:dyDescent="0.35">
      <c r="A7" s="8" t="s">
        <v>5</v>
      </c>
      <c r="B7" s="8"/>
      <c r="C7" s="8"/>
      <c r="D7" s="9"/>
      <c r="I7" s="10"/>
      <c r="K7" s="11" t="s">
        <v>6</v>
      </c>
      <c r="L7" s="12" t="s">
        <v>7</v>
      </c>
      <c r="AH7" s="2"/>
      <c r="AI7" s="2"/>
      <c r="AJ7" s="2"/>
      <c r="AK7" s="2"/>
      <c r="AL7" s="2"/>
    </row>
    <row r="8" spans="1:38" s="7" customFormat="1" ht="21" thickBot="1" x14ac:dyDescent="0.4">
      <c r="A8" s="13"/>
      <c r="B8" s="13"/>
      <c r="C8" s="13"/>
      <c r="D8" s="9"/>
      <c r="F8" s="14" t="s">
        <v>8</v>
      </c>
      <c r="H8" s="14"/>
      <c r="I8" s="15">
        <v>1760</v>
      </c>
      <c r="L8" s="16">
        <f ca="1">TODAY()</f>
        <v>42452</v>
      </c>
      <c r="AH8" s="2"/>
      <c r="AI8" s="2"/>
      <c r="AJ8" s="2"/>
      <c r="AK8" s="2"/>
      <c r="AL8" s="2"/>
    </row>
    <row r="9" spans="1:38" ht="42.75" customHeight="1" thickBot="1" x14ac:dyDescent="0.55000000000000004">
      <c r="A9" s="17" t="s">
        <v>9</v>
      </c>
      <c r="B9" s="17"/>
      <c r="C9" s="17"/>
      <c r="D9" s="17"/>
      <c r="E9" s="17"/>
      <c r="F9" s="17"/>
      <c r="K9" s="18"/>
      <c r="L9" s="19" t="s">
        <v>10</v>
      </c>
      <c r="M9" s="1"/>
      <c r="N9" s="1"/>
      <c r="O9" s="1"/>
      <c r="P9" s="1"/>
      <c r="Q9" s="1"/>
      <c r="R9" s="1"/>
      <c r="S9" s="1054" t="s">
        <v>11</v>
      </c>
      <c r="T9" s="1055"/>
      <c r="U9" s="1055"/>
      <c r="V9" s="1055"/>
      <c r="W9" s="1055"/>
      <c r="X9" s="1055"/>
      <c r="Y9" s="1055"/>
      <c r="Z9" s="1056"/>
      <c r="AA9" s="1"/>
      <c r="AB9" s="1"/>
    </row>
    <row r="10" spans="1:38" ht="32.25" customHeight="1" x14ac:dyDescent="0.4">
      <c r="A10" s="17"/>
      <c r="B10" s="17"/>
      <c r="C10" s="17"/>
      <c r="D10" s="17"/>
      <c r="E10" s="17"/>
      <c r="F10" s="17"/>
      <c r="G10" s="17"/>
      <c r="H10" s="17"/>
      <c r="K10" s="946" t="s">
        <v>12</v>
      </c>
      <c r="L10" s="947"/>
      <c r="M10" s="946" t="s">
        <v>13</v>
      </c>
      <c r="N10" s="947"/>
      <c r="O10" s="946" t="s">
        <v>14</v>
      </c>
      <c r="P10" s="947"/>
      <c r="Q10" s="946" t="s">
        <v>15</v>
      </c>
      <c r="R10" s="947"/>
      <c r="S10" s="946" t="s">
        <v>13</v>
      </c>
      <c r="T10" s="947"/>
      <c r="U10" s="946" t="s">
        <v>14</v>
      </c>
      <c r="V10" s="947"/>
      <c r="W10" s="946" t="s">
        <v>12</v>
      </c>
      <c r="X10" s="947"/>
      <c r="Y10" s="946" t="s">
        <v>16</v>
      </c>
      <c r="Z10" s="947"/>
      <c r="AA10" s="20"/>
      <c r="AB10" s="21"/>
    </row>
    <row r="11" spans="1:38" x14ac:dyDescent="0.35">
      <c r="A11" s="846" t="s">
        <v>17</v>
      </c>
      <c r="B11" s="847"/>
      <c r="C11" s="848"/>
      <c r="D11" s="22" t="s">
        <v>18</v>
      </c>
      <c r="E11" s="22" t="s">
        <v>19</v>
      </c>
      <c r="F11" s="23" t="s">
        <v>20</v>
      </c>
      <c r="G11" s="962" t="s">
        <v>21</v>
      </c>
      <c r="H11" s="1024"/>
      <c r="I11" s="24" t="s">
        <v>22</v>
      </c>
      <c r="J11" s="25" t="s">
        <v>23</v>
      </c>
      <c r="K11" s="26" t="s">
        <v>24</v>
      </c>
      <c r="L11" s="27" t="s">
        <v>25</v>
      </c>
      <c r="M11" s="26" t="s">
        <v>26</v>
      </c>
      <c r="N11" s="27" t="s">
        <v>27</v>
      </c>
      <c r="O11" s="26" t="s">
        <v>28</v>
      </c>
      <c r="P11" s="27" t="s">
        <v>29</v>
      </c>
      <c r="Q11" s="26" t="s">
        <v>30</v>
      </c>
      <c r="R11" s="27" t="s">
        <v>31</v>
      </c>
      <c r="S11" s="26" t="s">
        <v>32</v>
      </c>
      <c r="T11" s="27" t="s">
        <v>33</v>
      </c>
      <c r="U11" s="26" t="s">
        <v>34</v>
      </c>
      <c r="V11" s="27" t="s">
        <v>35</v>
      </c>
      <c r="W11" s="26" t="s">
        <v>36</v>
      </c>
      <c r="X11" s="27" t="s">
        <v>37</v>
      </c>
      <c r="Y11" s="26"/>
      <c r="Z11" s="27"/>
      <c r="AA11" s="208"/>
      <c r="AB11" s="208"/>
      <c r="AC11" s="208"/>
    </row>
    <row r="12" spans="1:38" ht="26.25" customHeight="1" x14ac:dyDescent="0.35">
      <c r="A12" s="998" t="s">
        <v>38</v>
      </c>
      <c r="B12" s="1052"/>
      <c r="C12" s="999"/>
      <c r="D12" s="28"/>
      <c r="E12" s="29" t="s">
        <v>39</v>
      </c>
      <c r="F12" s="29" t="s">
        <v>39</v>
      </c>
      <c r="G12" s="1025"/>
      <c r="H12" s="1026"/>
      <c r="I12" s="30"/>
      <c r="J12" s="31"/>
      <c r="K12" s="32" t="s">
        <v>39</v>
      </c>
      <c r="L12" s="33" t="s">
        <v>40</v>
      </c>
      <c r="M12" s="32" t="s">
        <v>39</v>
      </c>
      <c r="N12" s="33" t="s">
        <v>40</v>
      </c>
      <c r="O12" s="32" t="s">
        <v>39</v>
      </c>
      <c r="P12" s="33" t="s">
        <v>40</v>
      </c>
      <c r="Q12" s="32" t="s">
        <v>39</v>
      </c>
      <c r="R12" s="33" t="s">
        <v>40</v>
      </c>
      <c r="S12" s="32" t="s">
        <v>39</v>
      </c>
      <c r="T12" s="33" t="s">
        <v>40</v>
      </c>
      <c r="U12" s="32" t="s">
        <v>39</v>
      </c>
      <c r="V12" s="33" t="s">
        <v>40</v>
      </c>
      <c r="W12" s="32" t="s">
        <v>39</v>
      </c>
      <c r="X12" s="33" t="s">
        <v>40</v>
      </c>
      <c r="Y12" s="32" t="s">
        <v>39</v>
      </c>
      <c r="Z12" s="33" t="s">
        <v>40</v>
      </c>
      <c r="AA12" s="34"/>
      <c r="AB12" s="30"/>
      <c r="AC12" s="30"/>
    </row>
    <row r="13" spans="1:38" x14ac:dyDescent="0.35">
      <c r="A13" s="994" t="s">
        <v>41</v>
      </c>
      <c r="B13" s="1057"/>
      <c r="C13" s="995"/>
      <c r="D13" s="28"/>
      <c r="E13" s="35" t="s">
        <v>42</v>
      </c>
      <c r="F13" s="35" t="s">
        <v>42</v>
      </c>
      <c r="G13" s="114"/>
      <c r="H13" s="36"/>
      <c r="I13" s="37"/>
      <c r="J13" s="38"/>
      <c r="K13" s="39" t="s">
        <v>42</v>
      </c>
      <c r="L13" s="40" t="s">
        <v>43</v>
      </c>
      <c r="M13" s="39" t="s">
        <v>42</v>
      </c>
      <c r="N13" s="40" t="s">
        <v>43</v>
      </c>
      <c r="O13" s="39" t="s">
        <v>42</v>
      </c>
      <c r="P13" s="40" t="s">
        <v>43</v>
      </c>
      <c r="Q13" s="39" t="s">
        <v>42</v>
      </c>
      <c r="R13" s="40" t="s">
        <v>43</v>
      </c>
      <c r="S13" s="39" t="s">
        <v>42</v>
      </c>
      <c r="T13" s="40" t="s">
        <v>43</v>
      </c>
      <c r="U13" s="39" t="s">
        <v>42</v>
      </c>
      <c r="V13" s="40" t="s">
        <v>43</v>
      </c>
      <c r="W13" s="39" t="s">
        <v>42</v>
      </c>
      <c r="X13" s="40" t="s">
        <v>43</v>
      </c>
      <c r="Y13" s="39" t="s">
        <v>42</v>
      </c>
      <c r="Z13" s="40" t="s">
        <v>43</v>
      </c>
      <c r="AA13" s="36" t="s">
        <v>44</v>
      </c>
      <c r="AB13" s="41" t="s">
        <v>45</v>
      </c>
      <c r="AC13" s="37"/>
    </row>
    <row r="14" spans="1:38" ht="18.75" customHeight="1" x14ac:dyDescent="0.35">
      <c r="A14" s="1058" t="s">
        <v>46</v>
      </c>
      <c r="B14" s="1059"/>
      <c r="C14" s="1060"/>
      <c r="D14" s="28"/>
      <c r="E14" s="42" t="s">
        <v>47</v>
      </c>
      <c r="F14" s="35" t="s">
        <v>48</v>
      </c>
      <c r="G14" s="1049" t="s">
        <v>45</v>
      </c>
      <c r="H14" s="1050"/>
      <c r="I14" s="43" t="s">
        <v>49</v>
      </c>
      <c r="J14" s="44" t="s">
        <v>50</v>
      </c>
      <c r="K14" s="39" t="s">
        <v>48</v>
      </c>
      <c r="L14" s="45" t="s">
        <v>51</v>
      </c>
      <c r="M14" s="39" t="s">
        <v>48</v>
      </c>
      <c r="N14" s="45" t="s">
        <v>51</v>
      </c>
      <c r="O14" s="39" t="s">
        <v>48</v>
      </c>
      <c r="P14" s="45" t="s">
        <v>51</v>
      </c>
      <c r="Q14" s="39" t="s">
        <v>48</v>
      </c>
      <c r="R14" s="45" t="s">
        <v>51</v>
      </c>
      <c r="S14" s="39" t="s">
        <v>48</v>
      </c>
      <c r="T14" s="45" t="s">
        <v>51</v>
      </c>
      <c r="U14" s="39" t="s">
        <v>48</v>
      </c>
      <c r="V14" s="45" t="s">
        <v>51</v>
      </c>
      <c r="W14" s="39" t="s">
        <v>48</v>
      </c>
      <c r="X14" s="45" t="s">
        <v>51</v>
      </c>
      <c r="Y14" s="39" t="s">
        <v>48</v>
      </c>
      <c r="Z14" s="45" t="s">
        <v>51</v>
      </c>
      <c r="AA14" s="43" t="s">
        <v>52</v>
      </c>
      <c r="AB14" s="43" t="s">
        <v>53</v>
      </c>
      <c r="AC14" s="193" t="s">
        <v>54</v>
      </c>
    </row>
    <row r="15" spans="1:38" x14ac:dyDescent="0.35">
      <c r="A15" s="988" t="s">
        <v>55</v>
      </c>
      <c r="B15" s="1048"/>
      <c r="C15" s="989"/>
      <c r="D15" s="42" t="s">
        <v>56</v>
      </c>
      <c r="E15" s="42" t="s">
        <v>57</v>
      </c>
      <c r="F15" s="35" t="s">
        <v>58</v>
      </c>
      <c r="G15" s="1049" t="s">
        <v>59</v>
      </c>
      <c r="H15" s="1050"/>
      <c r="I15" s="43" t="s">
        <v>60</v>
      </c>
      <c r="J15" s="44" t="s">
        <v>61</v>
      </c>
      <c r="K15" s="39" t="s">
        <v>62</v>
      </c>
      <c r="L15" s="45" t="s">
        <v>63</v>
      </c>
      <c r="M15" s="39" t="s">
        <v>62</v>
      </c>
      <c r="N15" s="45" t="s">
        <v>63</v>
      </c>
      <c r="O15" s="39" t="s">
        <v>62</v>
      </c>
      <c r="P15" s="45" t="s">
        <v>63</v>
      </c>
      <c r="Q15" s="39" t="s">
        <v>62</v>
      </c>
      <c r="R15" s="45" t="s">
        <v>63</v>
      </c>
      <c r="S15" s="39" t="s">
        <v>62</v>
      </c>
      <c r="T15" s="45" t="s">
        <v>63</v>
      </c>
      <c r="U15" s="39" t="s">
        <v>62</v>
      </c>
      <c r="V15" s="45" t="s">
        <v>63</v>
      </c>
      <c r="W15" s="39" t="s">
        <v>62</v>
      </c>
      <c r="X15" s="45" t="s">
        <v>63</v>
      </c>
      <c r="Y15" s="39" t="s">
        <v>62</v>
      </c>
      <c r="Z15" s="45" t="s">
        <v>63</v>
      </c>
      <c r="AA15" s="43" t="s">
        <v>64</v>
      </c>
      <c r="AB15" s="43" t="s">
        <v>62</v>
      </c>
      <c r="AC15" s="46"/>
    </row>
    <row r="16" spans="1:38" ht="27" customHeight="1" x14ac:dyDescent="0.35">
      <c r="A16" s="1051" t="s">
        <v>65</v>
      </c>
      <c r="B16" s="1036"/>
      <c r="C16" s="332" t="s">
        <v>144</v>
      </c>
      <c r="D16" s="47" t="s">
        <v>66</v>
      </c>
      <c r="E16" s="47" t="s">
        <v>67</v>
      </c>
      <c r="F16" s="48" t="s">
        <v>68</v>
      </c>
      <c r="G16" s="1049" t="s">
        <v>66</v>
      </c>
      <c r="H16" s="1050"/>
      <c r="I16" s="49" t="s">
        <v>69</v>
      </c>
      <c r="J16" s="50" t="s">
        <v>70</v>
      </c>
      <c r="K16" s="51" t="s">
        <v>68</v>
      </c>
      <c r="L16" s="52" t="s">
        <v>71</v>
      </c>
      <c r="M16" s="51" t="s">
        <v>68</v>
      </c>
      <c r="N16" s="52" t="s">
        <v>71</v>
      </c>
      <c r="O16" s="51" t="s">
        <v>68</v>
      </c>
      <c r="P16" s="52" t="s">
        <v>71</v>
      </c>
      <c r="Q16" s="51" t="s">
        <v>68</v>
      </c>
      <c r="R16" s="52" t="s">
        <v>71</v>
      </c>
      <c r="S16" s="51" t="s">
        <v>68</v>
      </c>
      <c r="T16" s="52" t="s">
        <v>71</v>
      </c>
      <c r="U16" s="51" t="s">
        <v>68</v>
      </c>
      <c r="V16" s="52" t="s">
        <v>71</v>
      </c>
      <c r="W16" s="51" t="s">
        <v>68</v>
      </c>
      <c r="X16" s="52" t="s">
        <v>71</v>
      </c>
      <c r="Y16" s="51" t="s">
        <v>68</v>
      </c>
      <c r="Z16" s="52" t="s">
        <v>71</v>
      </c>
      <c r="AA16" s="49"/>
      <c r="AB16" s="49"/>
      <c r="AC16" s="53" t="s">
        <v>72</v>
      </c>
    </row>
    <row r="17" spans="1:34" ht="15.9" customHeight="1" x14ac:dyDescent="0.35">
      <c r="A17" s="1035" t="s">
        <v>73</v>
      </c>
      <c r="B17" s="1036"/>
      <c r="C17" s="54">
        <v>2</v>
      </c>
      <c r="D17" s="55">
        <v>12000</v>
      </c>
      <c r="E17" s="56">
        <v>1</v>
      </c>
      <c r="F17" s="56">
        <v>1</v>
      </c>
      <c r="G17" s="1037">
        <f>D17*12</f>
        <v>144000</v>
      </c>
      <c r="H17" s="1038"/>
      <c r="I17" s="331">
        <v>1</v>
      </c>
      <c r="J17" s="57"/>
      <c r="K17" s="58">
        <v>0.14000000000000001</v>
      </c>
      <c r="L17" s="59">
        <f>G17*I17*K17*C17</f>
        <v>40320.000000000007</v>
      </c>
      <c r="M17" s="58">
        <v>0.26</v>
      </c>
      <c r="N17" s="59">
        <f>G17*I17*M17*C17</f>
        <v>74880</v>
      </c>
      <c r="O17" s="58">
        <v>0.25</v>
      </c>
      <c r="P17" s="59">
        <f>G17*I17*O17*C17</f>
        <v>72000</v>
      </c>
      <c r="Q17" s="58">
        <v>0.1</v>
      </c>
      <c r="R17" s="59">
        <f>G17*I17*Q17*C17</f>
        <v>28800</v>
      </c>
      <c r="S17" s="58">
        <v>0.04</v>
      </c>
      <c r="T17" s="59">
        <f>G17*I17*S17*C17</f>
        <v>11520</v>
      </c>
      <c r="U17" s="58">
        <v>0.05</v>
      </c>
      <c r="V17" s="59">
        <f>G17*I17*U17*C17</f>
        <v>14400</v>
      </c>
      <c r="W17" s="58">
        <v>0.16</v>
      </c>
      <c r="X17" s="59">
        <f>G17*I17*W17*C17</f>
        <v>46080</v>
      </c>
      <c r="Y17" s="58">
        <f>S17+U17+W17</f>
        <v>0.25</v>
      </c>
      <c r="Z17" s="59">
        <f>T17+V17+X17</f>
        <v>72000</v>
      </c>
      <c r="AA17" s="56">
        <f>K17+M17+O17+Q17+Y17</f>
        <v>1</v>
      </c>
      <c r="AB17" s="55">
        <f>L17+N17+P17+R17+Z17</f>
        <v>288000</v>
      </c>
      <c r="AC17" s="55">
        <f>J17-AB17</f>
        <v>-288000</v>
      </c>
      <c r="AH17" s="60"/>
    </row>
    <row r="18" spans="1:34" ht="15.9" customHeight="1" x14ac:dyDescent="0.35">
      <c r="A18" s="1035" t="s">
        <v>74</v>
      </c>
      <c r="B18" s="1036"/>
      <c r="C18" s="54">
        <v>5</v>
      </c>
      <c r="D18" s="61">
        <v>13385</v>
      </c>
      <c r="E18" s="56">
        <v>1</v>
      </c>
      <c r="F18" s="56">
        <v>1</v>
      </c>
      <c r="G18" s="1037">
        <f t="shared" ref="G18:G24" si="0">D18*12</f>
        <v>160620</v>
      </c>
      <c r="H18" s="1038"/>
      <c r="I18" s="331">
        <v>1</v>
      </c>
      <c r="J18" s="62"/>
      <c r="K18" s="58">
        <v>0.2</v>
      </c>
      <c r="L18" s="59">
        <f t="shared" ref="L18:L23" si="1">G18*I18*K18*C18</f>
        <v>160620</v>
      </c>
      <c r="M18" s="58">
        <v>0.26</v>
      </c>
      <c r="N18" s="59">
        <f t="shared" ref="N18:N23" si="2">G18*I18*M18*C18</f>
        <v>208806.00000000003</v>
      </c>
      <c r="O18" s="58">
        <v>0.19</v>
      </c>
      <c r="P18" s="59">
        <f t="shared" ref="P18:P24" si="3">G18*I18*O18*C18</f>
        <v>152589</v>
      </c>
      <c r="Q18" s="58">
        <v>0.1</v>
      </c>
      <c r="R18" s="59">
        <f t="shared" ref="R18:R24" si="4">G18*I18*Q18*C18</f>
        <v>80310</v>
      </c>
      <c r="S18" s="58">
        <v>0.04</v>
      </c>
      <c r="T18" s="59">
        <f t="shared" ref="T18:T24" si="5">G18*I18*S18*C18</f>
        <v>32124</v>
      </c>
      <c r="U18" s="58">
        <v>0.05</v>
      </c>
      <c r="V18" s="59">
        <f t="shared" ref="V18:V24" si="6">G18*I18*U18*C18</f>
        <v>40155</v>
      </c>
      <c r="W18" s="58">
        <v>0.16</v>
      </c>
      <c r="X18" s="59">
        <f t="shared" ref="X18:X24" si="7">G18*I18*W18*C18</f>
        <v>128496</v>
      </c>
      <c r="Y18" s="58">
        <f t="shared" ref="Y18:Z24" si="8">S18+U18+W18</f>
        <v>0.25</v>
      </c>
      <c r="Z18" s="59">
        <f t="shared" si="8"/>
        <v>200775</v>
      </c>
      <c r="AA18" s="56">
        <f t="shared" ref="AA18:AB24" si="9">K18+M18+O18+Q18+Y18</f>
        <v>1</v>
      </c>
      <c r="AB18" s="64">
        <f>L18+N18+P18+R18+Z18</f>
        <v>803100</v>
      </c>
      <c r="AC18" s="65">
        <f t="shared" ref="AC18:AC23" si="10">J18-AB18</f>
        <v>-803100</v>
      </c>
    </row>
    <row r="19" spans="1:34" ht="15.9" customHeight="1" x14ac:dyDescent="0.35">
      <c r="A19" s="1035" t="s">
        <v>75</v>
      </c>
      <c r="B19" s="1036"/>
      <c r="C19" s="54">
        <v>2</v>
      </c>
      <c r="D19" s="61">
        <v>19234</v>
      </c>
      <c r="E19" s="56">
        <v>1</v>
      </c>
      <c r="F19" s="56">
        <v>1</v>
      </c>
      <c r="G19" s="1037">
        <f t="shared" si="0"/>
        <v>230808</v>
      </c>
      <c r="H19" s="1038"/>
      <c r="I19" s="331">
        <v>0.75</v>
      </c>
      <c r="J19" s="66"/>
      <c r="K19" s="58">
        <v>0.18</v>
      </c>
      <c r="L19" s="59">
        <f t="shared" si="1"/>
        <v>62318.159999999996</v>
      </c>
      <c r="M19" s="58">
        <v>0.22</v>
      </c>
      <c r="N19" s="59">
        <f t="shared" si="2"/>
        <v>76166.64</v>
      </c>
      <c r="O19" s="58">
        <v>0.25</v>
      </c>
      <c r="P19" s="59">
        <f t="shared" si="3"/>
        <v>86553</v>
      </c>
      <c r="Q19" s="58">
        <v>0.1</v>
      </c>
      <c r="R19" s="59">
        <f t="shared" si="4"/>
        <v>34621.200000000004</v>
      </c>
      <c r="S19" s="58">
        <v>0.03</v>
      </c>
      <c r="T19" s="59">
        <f t="shared" si="5"/>
        <v>10386.359999999999</v>
      </c>
      <c r="U19" s="58">
        <v>0.06</v>
      </c>
      <c r="V19" s="59">
        <f t="shared" si="6"/>
        <v>20772.719999999998</v>
      </c>
      <c r="W19" s="58">
        <v>0.16</v>
      </c>
      <c r="X19" s="59">
        <f t="shared" si="7"/>
        <v>55393.919999999998</v>
      </c>
      <c r="Y19" s="58">
        <f t="shared" si="8"/>
        <v>0.25</v>
      </c>
      <c r="Z19" s="59">
        <f t="shared" si="8"/>
        <v>86553</v>
      </c>
      <c r="AA19" s="56">
        <f t="shared" si="9"/>
        <v>1</v>
      </c>
      <c r="AB19" s="64">
        <f t="shared" si="9"/>
        <v>346212</v>
      </c>
      <c r="AC19" s="65">
        <f t="shared" si="10"/>
        <v>-346212</v>
      </c>
    </row>
    <row r="20" spans="1:34" ht="15.9" customHeight="1" x14ac:dyDescent="0.35">
      <c r="A20" s="1035" t="s">
        <v>76</v>
      </c>
      <c r="B20" s="1036"/>
      <c r="C20" s="54">
        <v>1</v>
      </c>
      <c r="D20" s="61">
        <v>22000</v>
      </c>
      <c r="E20" s="56">
        <v>1</v>
      </c>
      <c r="F20" s="56">
        <v>1</v>
      </c>
      <c r="G20" s="1037">
        <f t="shared" si="0"/>
        <v>264000</v>
      </c>
      <c r="H20" s="1038"/>
      <c r="I20" s="331">
        <v>1</v>
      </c>
      <c r="J20" s="67"/>
      <c r="K20" s="58">
        <v>0.14000000000000001</v>
      </c>
      <c r="L20" s="59">
        <f t="shared" si="1"/>
        <v>36960</v>
      </c>
      <c r="M20" s="58">
        <v>0.26</v>
      </c>
      <c r="N20" s="59">
        <f t="shared" si="2"/>
        <v>68640</v>
      </c>
      <c r="O20" s="58">
        <v>0.1</v>
      </c>
      <c r="P20" s="59">
        <f t="shared" si="3"/>
        <v>26400</v>
      </c>
      <c r="Q20" s="58">
        <v>0.1</v>
      </c>
      <c r="R20" s="59">
        <f t="shared" si="4"/>
        <v>26400</v>
      </c>
      <c r="S20" s="58">
        <v>0.1</v>
      </c>
      <c r="T20" s="59">
        <f t="shared" si="5"/>
        <v>26400</v>
      </c>
      <c r="U20" s="58">
        <v>0.1</v>
      </c>
      <c r="V20" s="59">
        <f t="shared" si="6"/>
        <v>26400</v>
      </c>
      <c r="W20" s="58">
        <v>0.2</v>
      </c>
      <c r="X20" s="59">
        <f t="shared" si="7"/>
        <v>52800</v>
      </c>
      <c r="Y20" s="58">
        <f t="shared" si="8"/>
        <v>0.4</v>
      </c>
      <c r="Z20" s="59">
        <f t="shared" si="8"/>
        <v>105600</v>
      </c>
      <c r="AA20" s="56">
        <f t="shared" si="9"/>
        <v>1</v>
      </c>
      <c r="AB20" s="64">
        <f t="shared" si="9"/>
        <v>264000</v>
      </c>
      <c r="AC20" s="65">
        <f t="shared" si="10"/>
        <v>-264000</v>
      </c>
    </row>
    <row r="21" spans="1:34" ht="15.75" customHeight="1" x14ac:dyDescent="0.35">
      <c r="A21" s="1035" t="s">
        <v>77</v>
      </c>
      <c r="B21" s="1036"/>
      <c r="C21" s="54">
        <v>3</v>
      </c>
      <c r="D21" s="61">
        <v>11000</v>
      </c>
      <c r="E21" s="56">
        <v>1</v>
      </c>
      <c r="F21" s="56">
        <v>1</v>
      </c>
      <c r="G21" s="1037">
        <f t="shared" si="0"/>
        <v>132000</v>
      </c>
      <c r="H21" s="1038"/>
      <c r="I21" s="331">
        <v>1</v>
      </c>
      <c r="J21" s="67"/>
      <c r="K21" s="58">
        <v>0.2</v>
      </c>
      <c r="L21" s="59">
        <f t="shared" si="1"/>
        <v>79200</v>
      </c>
      <c r="M21" s="58">
        <v>0.15</v>
      </c>
      <c r="N21" s="59">
        <f t="shared" si="2"/>
        <v>59400</v>
      </c>
      <c r="O21" s="58">
        <v>0.15</v>
      </c>
      <c r="P21" s="59">
        <f t="shared" si="3"/>
        <v>59400</v>
      </c>
      <c r="Q21" s="58">
        <v>0.2</v>
      </c>
      <c r="R21" s="59">
        <f t="shared" si="4"/>
        <v>79200</v>
      </c>
      <c r="S21" s="58">
        <v>0.1</v>
      </c>
      <c r="T21" s="59">
        <f t="shared" si="5"/>
        <v>39600</v>
      </c>
      <c r="U21" s="58">
        <v>0.1</v>
      </c>
      <c r="V21" s="59">
        <f t="shared" si="6"/>
        <v>39600</v>
      </c>
      <c r="W21" s="58">
        <v>0.1</v>
      </c>
      <c r="X21" s="59">
        <f t="shared" si="7"/>
        <v>39600</v>
      </c>
      <c r="Y21" s="58">
        <f t="shared" si="8"/>
        <v>0.30000000000000004</v>
      </c>
      <c r="Z21" s="59">
        <f t="shared" si="8"/>
        <v>118800</v>
      </c>
      <c r="AA21" s="56">
        <f t="shared" si="9"/>
        <v>1</v>
      </c>
      <c r="AB21" s="64">
        <f t="shared" si="9"/>
        <v>396000</v>
      </c>
      <c r="AC21" s="65">
        <f t="shared" si="10"/>
        <v>-396000</v>
      </c>
    </row>
    <row r="22" spans="1:34" ht="15.9" customHeight="1" x14ac:dyDescent="0.35">
      <c r="A22" s="1035" t="s">
        <v>78</v>
      </c>
      <c r="B22" s="1036"/>
      <c r="C22" s="54">
        <v>1</v>
      </c>
      <c r="D22" s="61">
        <v>4317</v>
      </c>
      <c r="E22" s="56">
        <v>1</v>
      </c>
      <c r="F22" s="56">
        <v>1</v>
      </c>
      <c r="G22" s="1037">
        <f t="shared" si="0"/>
        <v>51804</v>
      </c>
      <c r="H22" s="1038"/>
      <c r="I22" s="331">
        <v>0.75</v>
      </c>
      <c r="J22" s="67"/>
      <c r="K22" s="58">
        <v>0</v>
      </c>
      <c r="L22" s="59">
        <f t="shared" si="1"/>
        <v>0</v>
      </c>
      <c r="M22" s="58">
        <v>0</v>
      </c>
      <c r="N22" s="59">
        <f t="shared" si="2"/>
        <v>0</v>
      </c>
      <c r="O22" s="58">
        <v>0</v>
      </c>
      <c r="P22" s="59">
        <f t="shared" si="3"/>
        <v>0</v>
      </c>
      <c r="Q22" s="58">
        <v>0</v>
      </c>
      <c r="R22" s="59">
        <f t="shared" si="4"/>
        <v>0</v>
      </c>
      <c r="S22" s="58">
        <v>0.3</v>
      </c>
      <c r="T22" s="59">
        <f t="shared" si="5"/>
        <v>11655.9</v>
      </c>
      <c r="U22" s="58">
        <v>0.2</v>
      </c>
      <c r="V22" s="59">
        <f t="shared" si="6"/>
        <v>7770.6</v>
      </c>
      <c r="W22" s="58">
        <v>0.5</v>
      </c>
      <c r="X22" s="59">
        <f t="shared" si="7"/>
        <v>19426.5</v>
      </c>
      <c r="Y22" s="58">
        <f t="shared" si="8"/>
        <v>1</v>
      </c>
      <c r="Z22" s="59">
        <f t="shared" si="8"/>
        <v>38853</v>
      </c>
      <c r="AA22" s="56">
        <f t="shared" si="9"/>
        <v>1</v>
      </c>
      <c r="AB22" s="64">
        <f t="shared" si="9"/>
        <v>38853</v>
      </c>
      <c r="AC22" s="65">
        <f t="shared" si="10"/>
        <v>-38853</v>
      </c>
    </row>
    <row r="23" spans="1:34" ht="15.9" customHeight="1" x14ac:dyDescent="0.35">
      <c r="A23" s="1035" t="s">
        <v>79</v>
      </c>
      <c r="B23" s="1036"/>
      <c r="C23" s="54">
        <v>1</v>
      </c>
      <c r="D23" s="61">
        <v>2869</v>
      </c>
      <c r="E23" s="56">
        <v>1</v>
      </c>
      <c r="F23" s="56">
        <v>1</v>
      </c>
      <c r="G23" s="1037">
        <f t="shared" si="0"/>
        <v>34428</v>
      </c>
      <c r="H23" s="1038"/>
      <c r="I23" s="331">
        <v>1</v>
      </c>
      <c r="J23" s="67"/>
      <c r="K23" s="58">
        <v>0.8</v>
      </c>
      <c r="L23" s="59">
        <f t="shared" si="1"/>
        <v>27542.400000000001</v>
      </c>
      <c r="M23" s="58">
        <v>0</v>
      </c>
      <c r="N23" s="59">
        <f t="shared" si="2"/>
        <v>0</v>
      </c>
      <c r="O23" s="58"/>
      <c r="P23" s="59">
        <f t="shared" si="3"/>
        <v>0</v>
      </c>
      <c r="Q23" s="58"/>
      <c r="R23" s="59">
        <f t="shared" si="4"/>
        <v>0</v>
      </c>
      <c r="S23" s="58"/>
      <c r="T23" s="59">
        <f t="shared" si="5"/>
        <v>0</v>
      </c>
      <c r="U23" s="58"/>
      <c r="V23" s="59">
        <f t="shared" si="6"/>
        <v>0</v>
      </c>
      <c r="W23" s="58">
        <v>0.2</v>
      </c>
      <c r="X23" s="59">
        <f t="shared" si="7"/>
        <v>6885.6</v>
      </c>
      <c r="Y23" s="58">
        <f t="shared" si="8"/>
        <v>0.2</v>
      </c>
      <c r="Z23" s="59">
        <f t="shared" si="8"/>
        <v>6885.6</v>
      </c>
      <c r="AA23" s="56">
        <f t="shared" si="9"/>
        <v>1</v>
      </c>
      <c r="AB23" s="64">
        <f t="shared" si="9"/>
        <v>34428</v>
      </c>
      <c r="AC23" s="65">
        <f t="shared" si="10"/>
        <v>-34428</v>
      </c>
    </row>
    <row r="24" spans="1:34" ht="15.9" customHeight="1" x14ac:dyDescent="0.35">
      <c r="A24" s="1035" t="s">
        <v>80</v>
      </c>
      <c r="B24" s="1036"/>
      <c r="C24" s="54">
        <v>1</v>
      </c>
      <c r="D24" s="61">
        <v>9124</v>
      </c>
      <c r="E24" s="56">
        <v>1</v>
      </c>
      <c r="F24" s="56">
        <v>1</v>
      </c>
      <c r="G24" s="1037">
        <f t="shared" si="0"/>
        <v>109488</v>
      </c>
      <c r="H24" s="1038"/>
      <c r="I24" s="331">
        <v>1</v>
      </c>
      <c r="J24" s="67"/>
      <c r="K24" s="58">
        <v>0.2</v>
      </c>
      <c r="L24" s="59">
        <f>G24*I24*K24*C24</f>
        <v>21897.600000000002</v>
      </c>
      <c r="M24" s="58">
        <v>0.1</v>
      </c>
      <c r="N24" s="59">
        <f>G24*I24*M24*C24</f>
        <v>10948.800000000001</v>
      </c>
      <c r="O24" s="58">
        <v>0.1</v>
      </c>
      <c r="P24" s="59">
        <f t="shared" si="3"/>
        <v>10948.800000000001</v>
      </c>
      <c r="Q24" s="58">
        <v>0.1</v>
      </c>
      <c r="R24" s="59">
        <f t="shared" si="4"/>
        <v>10948.800000000001</v>
      </c>
      <c r="S24" s="58">
        <v>0.1</v>
      </c>
      <c r="T24" s="59">
        <f t="shared" si="5"/>
        <v>10948.800000000001</v>
      </c>
      <c r="U24" s="58">
        <v>0.2</v>
      </c>
      <c r="V24" s="59">
        <f t="shared" si="6"/>
        <v>21897.600000000002</v>
      </c>
      <c r="W24" s="58">
        <v>0.2</v>
      </c>
      <c r="X24" s="59">
        <f t="shared" si="7"/>
        <v>21897.600000000002</v>
      </c>
      <c r="Y24" s="58">
        <f t="shared" si="8"/>
        <v>0.5</v>
      </c>
      <c r="Z24" s="59">
        <f t="shared" si="8"/>
        <v>54744</v>
      </c>
      <c r="AA24" s="56">
        <f t="shared" si="9"/>
        <v>1</v>
      </c>
      <c r="AB24" s="64">
        <f>L24+N24+P24+R24+Z24</f>
        <v>109488</v>
      </c>
      <c r="AC24" s="65">
        <f>J24-AB24</f>
        <v>-109488</v>
      </c>
    </row>
    <row r="25" spans="1:34" ht="15.9" customHeight="1" x14ac:dyDescent="0.35">
      <c r="A25" s="1035"/>
      <c r="B25" s="1036"/>
      <c r="C25" s="54"/>
      <c r="D25" s="61"/>
      <c r="E25" s="56"/>
      <c r="F25" s="56"/>
      <c r="G25" s="1037"/>
      <c r="H25" s="1038">
        <f>D25*12</f>
        <v>0</v>
      </c>
      <c r="I25" s="68"/>
      <c r="J25" s="67"/>
      <c r="K25" s="58"/>
      <c r="L25" s="69"/>
      <c r="M25" s="58"/>
      <c r="N25" s="69"/>
      <c r="O25" s="58"/>
      <c r="P25" s="69"/>
      <c r="Q25" s="58"/>
      <c r="R25" s="69"/>
      <c r="S25" s="58"/>
      <c r="T25" s="63"/>
      <c r="U25" s="58"/>
      <c r="V25" s="63"/>
      <c r="W25" s="58"/>
      <c r="X25" s="63"/>
      <c r="Y25" s="58"/>
      <c r="Z25" s="63"/>
      <c r="AA25" s="65"/>
      <c r="AB25" s="65"/>
      <c r="AC25" s="65">
        <f t="shared" ref="AC25:AC26" si="11">J25-L25</f>
        <v>0</v>
      </c>
    </row>
    <row r="26" spans="1:34" ht="15" customHeight="1" x14ac:dyDescent="0.35">
      <c r="A26" s="1035"/>
      <c r="B26" s="1036"/>
      <c r="C26" s="54"/>
      <c r="D26" s="61"/>
      <c r="E26" s="56"/>
      <c r="F26" s="56"/>
      <c r="G26" s="1037"/>
      <c r="H26" s="1038">
        <f>D26*12</f>
        <v>0</v>
      </c>
      <c r="I26" s="68"/>
      <c r="J26" s="66"/>
      <c r="K26" s="58"/>
      <c r="L26" s="69"/>
      <c r="M26" s="58"/>
      <c r="N26" s="69"/>
      <c r="O26" s="58"/>
      <c r="P26" s="69"/>
      <c r="Q26" s="58"/>
      <c r="R26" s="69"/>
      <c r="S26" s="58"/>
      <c r="T26" s="63"/>
      <c r="U26" s="58"/>
      <c r="V26" s="63"/>
      <c r="W26" s="58"/>
      <c r="X26" s="63"/>
      <c r="Y26" s="58"/>
      <c r="Z26" s="63"/>
      <c r="AA26" s="65"/>
      <c r="AB26" s="65"/>
      <c r="AC26" s="65">
        <f t="shared" si="11"/>
        <v>0</v>
      </c>
    </row>
    <row r="27" spans="1:34" ht="15.9" customHeight="1" x14ac:dyDescent="0.35">
      <c r="A27" s="1035"/>
      <c r="B27" s="1036"/>
      <c r="C27" s="54"/>
      <c r="D27" s="61"/>
      <c r="E27" s="56"/>
      <c r="F27" s="56"/>
      <c r="G27" s="1037"/>
      <c r="H27" s="1038"/>
      <c r="I27" s="68"/>
      <c r="J27" s="67"/>
      <c r="K27" s="58"/>
      <c r="L27" s="70"/>
      <c r="M27" s="58"/>
      <c r="N27" s="70"/>
      <c r="O27" s="58"/>
      <c r="P27" s="70"/>
      <c r="Q27" s="58"/>
      <c r="R27" s="70"/>
      <c r="S27" s="58"/>
      <c r="T27" s="63"/>
      <c r="U27" s="58"/>
      <c r="V27" s="63"/>
      <c r="W27" s="58"/>
      <c r="X27" s="63"/>
      <c r="Y27" s="58"/>
      <c r="Z27" s="63"/>
      <c r="AA27" s="65"/>
      <c r="AB27" s="65"/>
      <c r="AC27" s="65"/>
    </row>
    <row r="28" spans="1:34" ht="15.9" customHeight="1" x14ac:dyDescent="0.35">
      <c r="A28" s="1035"/>
      <c r="B28" s="1036"/>
      <c r="C28" s="54"/>
      <c r="D28" s="71"/>
      <c r="E28" s="56"/>
      <c r="F28" s="72"/>
      <c r="G28" s="1037"/>
      <c r="H28" s="1038">
        <f t="shared" ref="H28:H38" si="12">D28*12</f>
        <v>0</v>
      </c>
      <c r="I28" s="68"/>
      <c r="J28" s="67"/>
      <c r="K28" s="73"/>
      <c r="L28" s="70"/>
      <c r="M28" s="73"/>
      <c r="N28" s="70"/>
      <c r="O28" s="73"/>
      <c r="P28" s="70"/>
      <c r="Q28" s="73"/>
      <c r="R28" s="70"/>
      <c r="S28" s="73"/>
      <c r="T28" s="63"/>
      <c r="U28" s="73"/>
      <c r="V28" s="63"/>
      <c r="W28" s="73"/>
      <c r="X28" s="63"/>
      <c r="Y28" s="58"/>
      <c r="Z28" s="63"/>
      <c r="AA28" s="65"/>
      <c r="AB28" s="65"/>
      <c r="AC28" s="65">
        <f t="shared" ref="AC28:AC38" si="13">J28-L28</f>
        <v>0</v>
      </c>
    </row>
    <row r="29" spans="1:34" ht="15.9" customHeight="1" x14ac:dyDescent="0.35">
      <c r="A29" s="1035"/>
      <c r="B29" s="1036"/>
      <c r="C29" s="54"/>
      <c r="D29" s="71"/>
      <c r="E29" s="56"/>
      <c r="F29" s="72"/>
      <c r="G29" s="1037"/>
      <c r="H29" s="1038">
        <f t="shared" si="12"/>
        <v>0</v>
      </c>
      <c r="I29" s="68"/>
      <c r="J29" s="67"/>
      <c r="K29" s="73"/>
      <c r="L29" s="70"/>
      <c r="M29" s="73"/>
      <c r="N29" s="70"/>
      <c r="O29" s="73"/>
      <c r="P29" s="70"/>
      <c r="Q29" s="73"/>
      <c r="R29" s="70"/>
      <c r="S29" s="73"/>
      <c r="T29" s="70"/>
      <c r="U29" s="73"/>
      <c r="V29" s="63"/>
      <c r="W29" s="73"/>
      <c r="X29" s="63"/>
      <c r="Y29" s="58"/>
      <c r="Z29" s="63"/>
      <c r="AA29" s="65"/>
      <c r="AB29" s="65"/>
      <c r="AC29" s="65">
        <f t="shared" si="13"/>
        <v>0</v>
      </c>
    </row>
    <row r="30" spans="1:34" ht="15.9" customHeight="1" x14ac:dyDescent="0.35">
      <c r="A30" s="1035"/>
      <c r="B30" s="1036"/>
      <c r="C30" s="54"/>
      <c r="D30" s="71"/>
      <c r="E30" s="56"/>
      <c r="F30" s="72"/>
      <c r="G30" s="1037"/>
      <c r="H30" s="1038">
        <f t="shared" si="12"/>
        <v>0</v>
      </c>
      <c r="I30" s="68"/>
      <c r="J30" s="67"/>
      <c r="K30" s="73"/>
      <c r="L30" s="70"/>
      <c r="M30" s="73"/>
      <c r="N30" s="70"/>
      <c r="O30" s="73"/>
      <c r="P30" s="70"/>
      <c r="Q30" s="73"/>
      <c r="R30" s="70"/>
      <c r="S30" s="73"/>
      <c r="T30" s="70"/>
      <c r="U30" s="73"/>
      <c r="V30" s="70"/>
      <c r="W30" s="73"/>
      <c r="X30" s="63"/>
      <c r="Y30" s="58"/>
      <c r="Z30" s="63"/>
      <c r="AA30" s="65"/>
      <c r="AB30" s="65"/>
      <c r="AC30" s="65">
        <f t="shared" si="13"/>
        <v>0</v>
      </c>
    </row>
    <row r="31" spans="1:34" ht="15.9" customHeight="1" x14ac:dyDescent="0.35">
      <c r="A31" s="1035"/>
      <c r="B31" s="1036"/>
      <c r="C31" s="54"/>
      <c r="D31" s="71"/>
      <c r="E31" s="71"/>
      <c r="F31" s="72"/>
      <c r="G31" s="1037"/>
      <c r="H31" s="1038">
        <f t="shared" si="12"/>
        <v>0</v>
      </c>
      <c r="I31" s="68"/>
      <c r="J31" s="67"/>
      <c r="K31" s="73"/>
      <c r="L31" s="70"/>
      <c r="M31" s="73"/>
      <c r="N31" s="70"/>
      <c r="O31" s="73"/>
      <c r="P31" s="70"/>
      <c r="Q31" s="73"/>
      <c r="R31" s="70"/>
      <c r="S31" s="73"/>
      <c r="T31" s="70"/>
      <c r="U31" s="73"/>
      <c r="V31" s="70"/>
      <c r="W31" s="73"/>
      <c r="X31" s="63"/>
      <c r="Y31" s="73"/>
      <c r="Z31" s="63"/>
      <c r="AA31" s="65"/>
      <c r="AB31" s="65"/>
      <c r="AC31" s="65">
        <f t="shared" si="13"/>
        <v>0</v>
      </c>
    </row>
    <row r="32" spans="1:34" ht="15.9" customHeight="1" x14ac:dyDescent="0.35">
      <c r="A32" s="1035"/>
      <c r="B32" s="1036"/>
      <c r="C32" s="54"/>
      <c r="D32" s="71"/>
      <c r="E32" s="71"/>
      <c r="F32" s="72"/>
      <c r="G32" s="1037"/>
      <c r="H32" s="1038">
        <f t="shared" si="12"/>
        <v>0</v>
      </c>
      <c r="I32" s="68"/>
      <c r="J32" s="67"/>
      <c r="K32" s="73"/>
      <c r="L32" s="70"/>
      <c r="M32" s="73"/>
      <c r="N32" s="70"/>
      <c r="O32" s="73"/>
      <c r="P32" s="70"/>
      <c r="Q32" s="73"/>
      <c r="R32" s="70"/>
      <c r="S32" s="73"/>
      <c r="T32" s="70"/>
      <c r="U32" s="73"/>
      <c r="V32" s="70"/>
      <c r="W32" s="73"/>
      <c r="X32" s="70"/>
      <c r="Y32" s="73"/>
      <c r="Z32" s="70"/>
      <c r="AA32" s="65"/>
      <c r="AB32" s="65"/>
      <c r="AC32" s="65">
        <f t="shared" si="13"/>
        <v>0</v>
      </c>
    </row>
    <row r="33" spans="1:38" ht="15.9" customHeight="1" x14ac:dyDescent="0.35">
      <c r="A33" s="1035"/>
      <c r="B33" s="1036"/>
      <c r="C33" s="54"/>
      <c r="D33" s="71"/>
      <c r="E33" s="71"/>
      <c r="F33" s="72"/>
      <c r="G33" s="1037"/>
      <c r="H33" s="1038">
        <f t="shared" si="12"/>
        <v>0</v>
      </c>
      <c r="I33" s="68"/>
      <c r="J33" s="67"/>
      <c r="K33" s="73"/>
      <c r="L33" s="70"/>
      <c r="M33" s="73"/>
      <c r="N33" s="70"/>
      <c r="O33" s="73"/>
      <c r="P33" s="70"/>
      <c r="Q33" s="73"/>
      <c r="R33" s="70"/>
      <c r="S33" s="73"/>
      <c r="T33" s="70"/>
      <c r="U33" s="73"/>
      <c r="V33" s="70"/>
      <c r="W33" s="73"/>
      <c r="X33" s="70"/>
      <c r="Y33" s="73"/>
      <c r="Z33" s="70"/>
      <c r="AA33" s="65"/>
      <c r="AB33" s="65"/>
      <c r="AC33" s="65">
        <f t="shared" si="13"/>
        <v>0</v>
      </c>
    </row>
    <row r="34" spans="1:38" ht="15.9" customHeight="1" x14ac:dyDescent="0.35">
      <c r="A34" s="1035"/>
      <c r="B34" s="1036"/>
      <c r="C34" s="54"/>
      <c r="D34" s="71"/>
      <c r="E34" s="71"/>
      <c r="F34" s="72"/>
      <c r="G34" s="1037"/>
      <c r="H34" s="1038">
        <f t="shared" si="12"/>
        <v>0</v>
      </c>
      <c r="I34" s="68"/>
      <c r="J34" s="67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65"/>
      <c r="AB34" s="65"/>
      <c r="AC34" s="65">
        <f t="shared" si="13"/>
        <v>0</v>
      </c>
    </row>
    <row r="35" spans="1:38" ht="15.9" customHeight="1" x14ac:dyDescent="0.35">
      <c r="A35" s="1035"/>
      <c r="B35" s="1036"/>
      <c r="C35" s="54"/>
      <c r="D35" s="71"/>
      <c r="E35" s="71"/>
      <c r="F35" s="72"/>
      <c r="G35" s="1037"/>
      <c r="H35" s="1038">
        <f t="shared" si="12"/>
        <v>0</v>
      </c>
      <c r="I35" s="68"/>
      <c r="J35" s="67"/>
      <c r="K35" s="73"/>
      <c r="L35" s="70"/>
      <c r="M35" s="73"/>
      <c r="N35" s="70"/>
      <c r="O35" s="73"/>
      <c r="P35" s="70"/>
      <c r="Q35" s="73"/>
      <c r="R35" s="70"/>
      <c r="S35" s="73"/>
      <c r="T35" s="70"/>
      <c r="U35" s="73"/>
      <c r="V35" s="70"/>
      <c r="W35" s="73"/>
      <c r="X35" s="70"/>
      <c r="Y35" s="73"/>
      <c r="Z35" s="70"/>
      <c r="AA35" s="65"/>
      <c r="AB35" s="65"/>
      <c r="AC35" s="65">
        <f t="shared" si="13"/>
        <v>0</v>
      </c>
    </row>
    <row r="36" spans="1:38" ht="15" customHeight="1" x14ac:dyDescent="0.35">
      <c r="A36" s="1035"/>
      <c r="B36" s="1036"/>
      <c r="C36" s="54"/>
      <c r="D36" s="71"/>
      <c r="E36" s="71"/>
      <c r="F36" s="72"/>
      <c r="G36" s="1037"/>
      <c r="H36" s="1038">
        <f t="shared" si="12"/>
        <v>0</v>
      </c>
      <c r="I36" s="68"/>
      <c r="J36" s="66"/>
      <c r="K36" s="73"/>
      <c r="L36" s="70"/>
      <c r="M36" s="73"/>
      <c r="N36" s="70"/>
      <c r="O36" s="73"/>
      <c r="P36" s="70"/>
      <c r="Q36" s="73"/>
      <c r="R36" s="70"/>
      <c r="S36" s="73"/>
      <c r="T36" s="70"/>
      <c r="U36" s="73"/>
      <c r="V36" s="70"/>
      <c r="W36" s="73"/>
      <c r="X36" s="70"/>
      <c r="Y36" s="73"/>
      <c r="Z36" s="70"/>
      <c r="AA36" s="65"/>
      <c r="AB36" s="65"/>
      <c r="AC36" s="65">
        <f t="shared" si="13"/>
        <v>0</v>
      </c>
    </row>
    <row r="37" spans="1:38" ht="15.9" customHeight="1" x14ac:dyDescent="0.35">
      <c r="A37" s="1035"/>
      <c r="B37" s="1036"/>
      <c r="C37" s="54"/>
      <c r="D37" s="71"/>
      <c r="E37" s="71"/>
      <c r="F37" s="72"/>
      <c r="G37" s="1037"/>
      <c r="H37" s="1038">
        <f t="shared" si="12"/>
        <v>0</v>
      </c>
      <c r="I37" s="68"/>
      <c r="J37" s="67"/>
      <c r="K37" s="73"/>
      <c r="L37" s="70"/>
      <c r="M37" s="73"/>
      <c r="N37" s="70"/>
      <c r="O37" s="73"/>
      <c r="P37" s="70"/>
      <c r="Q37" s="73"/>
      <c r="R37" s="70"/>
      <c r="S37" s="73"/>
      <c r="T37" s="70"/>
      <c r="U37" s="73"/>
      <c r="V37" s="70"/>
      <c r="W37" s="73"/>
      <c r="X37" s="70"/>
      <c r="Y37" s="73"/>
      <c r="Z37" s="70"/>
      <c r="AA37" s="65"/>
      <c r="AB37" s="65"/>
      <c r="AC37" s="65">
        <f t="shared" si="13"/>
        <v>0</v>
      </c>
    </row>
    <row r="38" spans="1:38" ht="15" customHeight="1" x14ac:dyDescent="0.35">
      <c r="A38" s="1035"/>
      <c r="B38" s="1036"/>
      <c r="C38" s="54"/>
      <c r="D38" s="71"/>
      <c r="E38" s="71"/>
      <c r="F38" s="72"/>
      <c r="G38" s="1037"/>
      <c r="H38" s="1038">
        <f t="shared" si="12"/>
        <v>0</v>
      </c>
      <c r="I38" s="68"/>
      <c r="J38" s="66"/>
      <c r="K38" s="73"/>
      <c r="L38" s="70"/>
      <c r="M38" s="73"/>
      <c r="N38" s="70"/>
      <c r="O38" s="73"/>
      <c r="P38" s="70"/>
      <c r="Q38" s="73"/>
      <c r="R38" s="70"/>
      <c r="S38" s="73"/>
      <c r="T38" s="70"/>
      <c r="U38" s="73"/>
      <c r="V38" s="70"/>
      <c r="W38" s="73"/>
      <c r="X38" s="70"/>
      <c r="Y38" s="73"/>
      <c r="Z38" s="70"/>
      <c r="AA38" s="65"/>
      <c r="AB38" s="65"/>
      <c r="AC38" s="65">
        <f t="shared" si="13"/>
        <v>0</v>
      </c>
    </row>
    <row r="39" spans="1:38" s="4" customFormat="1" ht="21" customHeight="1" thickBot="1" x14ac:dyDescent="0.4">
      <c r="A39" s="74" t="s">
        <v>82</v>
      </c>
      <c r="B39" s="75"/>
      <c r="C39" s="333">
        <f>SUM(C17:C38)</f>
        <v>16</v>
      </c>
      <c r="D39" s="333"/>
      <c r="E39" s="333"/>
      <c r="F39" s="333"/>
      <c r="G39" s="1039">
        <f>SUM(G17:G38)</f>
        <v>1127148</v>
      </c>
      <c r="H39" s="1040">
        <f t="shared" ref="H39:I39" si="14">SUM(H17:H38)</f>
        <v>0</v>
      </c>
      <c r="I39" s="331">
        <f t="shared" si="14"/>
        <v>7.5</v>
      </c>
      <c r="J39" s="76"/>
      <c r="K39" s="77">
        <f>SUM(J17:J38)</f>
        <v>0</v>
      </c>
      <c r="L39" s="78">
        <f>SUM(L17:L38)</f>
        <v>428858.16</v>
      </c>
      <c r="M39" s="77"/>
      <c r="N39" s="78">
        <f>SUM(N17:N38)</f>
        <v>498841.44</v>
      </c>
      <c r="O39" s="77"/>
      <c r="P39" s="78">
        <f>SUM(P17:P38)</f>
        <v>407890.8</v>
      </c>
      <c r="Q39" s="77"/>
      <c r="R39" s="79">
        <f>SUM(R17:R38)</f>
        <v>260280</v>
      </c>
      <c r="S39" s="77"/>
      <c r="T39" s="78">
        <f>SUM(T17:T38)</f>
        <v>142635.06</v>
      </c>
      <c r="U39" s="77"/>
      <c r="V39" s="78">
        <f>SUM(V17:V38)</f>
        <v>170995.92</v>
      </c>
      <c r="W39" s="77"/>
      <c r="X39" s="78">
        <f>SUM(X17:X38)</f>
        <v>370579.61999999994</v>
      </c>
      <c r="Y39" s="77"/>
      <c r="Z39" s="78">
        <f>SUM(Z17:Z38)</f>
        <v>684210.6</v>
      </c>
      <c r="AA39" s="80"/>
      <c r="AB39" s="80">
        <f>SUM(AB17:AB38)</f>
        <v>2280081</v>
      </c>
      <c r="AC39" s="80">
        <f>SUM(AC17:AC38)</f>
        <v>-2280081</v>
      </c>
      <c r="AH39" s="81"/>
      <c r="AI39" s="81"/>
      <c r="AJ39" s="81"/>
      <c r="AK39" s="81"/>
      <c r="AL39" s="81"/>
    </row>
    <row r="40" spans="1:38" s="85" customFormat="1" ht="20.25" customHeight="1" x14ac:dyDescent="0.35">
      <c r="A40" s="7" t="s">
        <v>83</v>
      </c>
      <c r="B40" s="7"/>
      <c r="C40" s="1"/>
      <c r="D40" s="84"/>
      <c r="E40" s="84"/>
      <c r="F40" s="1"/>
      <c r="G40" s="1"/>
      <c r="H40" s="1"/>
      <c r="I40" s="1"/>
      <c r="J40" s="1"/>
      <c r="K40" s="82" t="s">
        <v>84</v>
      </c>
      <c r="L40" s="82" t="s">
        <v>85</v>
      </c>
      <c r="M40" s="82" t="s">
        <v>84</v>
      </c>
      <c r="N40" s="82" t="s">
        <v>85</v>
      </c>
      <c r="O40" s="82" t="s">
        <v>84</v>
      </c>
      <c r="P40" s="82" t="s">
        <v>85</v>
      </c>
      <c r="Q40" s="82" t="s">
        <v>84</v>
      </c>
      <c r="R40" s="82" t="s">
        <v>85</v>
      </c>
      <c r="S40" s="83" t="s">
        <v>84</v>
      </c>
      <c r="T40" s="83" t="s">
        <v>85</v>
      </c>
      <c r="U40" s="83" t="s">
        <v>84</v>
      </c>
      <c r="V40" s="83" t="s">
        <v>85</v>
      </c>
      <c r="W40" s="83" t="s">
        <v>84</v>
      </c>
      <c r="X40" s="83" t="s">
        <v>85</v>
      </c>
      <c r="Y40" s="84" t="s">
        <v>84</v>
      </c>
      <c r="Z40" s="84" t="s">
        <v>85</v>
      </c>
      <c r="AA40" s="1"/>
      <c r="AB40" s="84" t="s">
        <v>84</v>
      </c>
      <c r="AC40" s="84" t="s">
        <v>85</v>
      </c>
      <c r="AH40" s="86"/>
      <c r="AI40" s="86"/>
      <c r="AJ40" s="86"/>
      <c r="AK40" s="86"/>
      <c r="AL40" s="86"/>
    </row>
    <row r="41" spans="1:38" s="85" customFormat="1" ht="20.25" customHeight="1" x14ac:dyDescent="0.35">
      <c r="A41" s="7" t="s">
        <v>86</v>
      </c>
      <c r="B41" s="7"/>
      <c r="C41" s="1"/>
      <c r="D41" s="326"/>
      <c r="E41" s="91"/>
      <c r="F41" s="1"/>
      <c r="G41" s="1"/>
      <c r="H41" s="1"/>
      <c r="I41" s="1">
        <v>8.0399999999999999E-2</v>
      </c>
      <c r="J41" s="1"/>
      <c r="K41" s="88">
        <f>$L$39*I41</f>
        <v>34480.196063999996</v>
      </c>
      <c r="L41" s="87">
        <f>K41/$L$39</f>
        <v>8.0399999999999999E-2</v>
      </c>
      <c r="M41" s="88">
        <f>$N$39*I41</f>
        <v>40106.851776000003</v>
      </c>
      <c r="N41" s="87">
        <f>M41/$N$39</f>
        <v>8.0399999999999999E-2</v>
      </c>
      <c r="O41" s="88">
        <f>$P$39*I41</f>
        <v>32794.420319999997</v>
      </c>
      <c r="P41" s="87">
        <f>O41/$P$39</f>
        <v>8.0399999999999999E-2</v>
      </c>
      <c r="Q41" s="88">
        <f>$R$39*I41</f>
        <v>20926.511999999999</v>
      </c>
      <c r="R41" s="87">
        <f>Q41/$R$39</f>
        <v>8.0399999999999999E-2</v>
      </c>
      <c r="S41" s="89">
        <f>$T$39*I41</f>
        <v>11467.858823999999</v>
      </c>
      <c r="T41" s="90">
        <f>S41/$T$39</f>
        <v>8.0399999999999999E-2</v>
      </c>
      <c r="U41" s="89">
        <f>$V$39*I41</f>
        <v>13748.071968</v>
      </c>
      <c r="V41" s="90">
        <f>U41/$V$39</f>
        <v>8.0399999999999999E-2</v>
      </c>
      <c r="W41" s="89">
        <f>$X$39*I41</f>
        <v>29794.601447999994</v>
      </c>
      <c r="X41" s="90">
        <f>W41/$X$39</f>
        <v>8.0399999999999999E-2</v>
      </c>
      <c r="Y41" s="88">
        <f>$Z$39*I41</f>
        <v>55010.53224</v>
      </c>
      <c r="Z41" s="91">
        <f>Y41/$Z$39</f>
        <v>8.0399999999999999E-2</v>
      </c>
      <c r="AA41" s="1"/>
      <c r="AB41" s="88">
        <f>Y41+K41+M41+O41+Q41</f>
        <v>183318.51239999998</v>
      </c>
      <c r="AC41" s="91">
        <f>AB41/$AB$39</f>
        <v>8.0399999999999985E-2</v>
      </c>
      <c r="AH41" s="86"/>
      <c r="AI41" s="86"/>
      <c r="AJ41" s="86"/>
      <c r="AK41" s="86"/>
      <c r="AL41" s="86"/>
    </row>
    <row r="42" spans="1:38" s="85" customFormat="1" ht="15" customHeight="1" x14ac:dyDescent="0.35">
      <c r="A42" s="7" t="s">
        <v>87</v>
      </c>
      <c r="B42" s="7"/>
      <c r="C42" s="1"/>
      <c r="D42" s="327"/>
      <c r="E42" s="91"/>
      <c r="F42" s="1"/>
      <c r="G42" s="1"/>
      <c r="H42" s="1"/>
      <c r="I42" s="1">
        <v>2.1499999999999998E-2</v>
      </c>
      <c r="J42" s="1"/>
      <c r="K42" s="92">
        <f t="shared" ref="K42:K46" si="15">$L$39*I42</f>
        <v>9220.4504399999987</v>
      </c>
      <c r="L42" s="87">
        <f t="shared" ref="L42:L46" si="16">K42/$L$39</f>
        <v>2.1499999999999998E-2</v>
      </c>
      <c r="M42" s="92">
        <f t="shared" ref="M42:M46" si="17">$N$39*I42</f>
        <v>10725.09096</v>
      </c>
      <c r="N42" s="87">
        <f t="shared" ref="N42:N46" si="18">M42/$N$39</f>
        <v>2.1499999999999998E-2</v>
      </c>
      <c r="O42" s="92">
        <f t="shared" ref="O42:O46" si="19">$P$39*I42</f>
        <v>8769.6521999999986</v>
      </c>
      <c r="P42" s="87">
        <f t="shared" ref="P42:P46" si="20">O42/$P$39</f>
        <v>2.1499999999999998E-2</v>
      </c>
      <c r="Q42" s="92">
        <f t="shared" ref="Q42:Q46" si="21">$R$39*I42</f>
        <v>5596.0199999999995</v>
      </c>
      <c r="R42" s="87">
        <f t="shared" ref="R42:R46" si="22">Q42/$R$39</f>
        <v>2.1499999999999998E-2</v>
      </c>
      <c r="S42" s="93">
        <f t="shared" ref="S42:S46" si="23">$T$39*I42</f>
        <v>3066.6537899999998</v>
      </c>
      <c r="T42" s="90">
        <f t="shared" ref="T42:T46" si="24">S42/$T$39</f>
        <v>2.1499999999999998E-2</v>
      </c>
      <c r="U42" s="93">
        <f t="shared" ref="U42:U46" si="25">$V$39*I42</f>
        <v>3676.41228</v>
      </c>
      <c r="V42" s="90">
        <f t="shared" ref="V42:V46" si="26">U42/$V$39</f>
        <v>2.1499999999999998E-2</v>
      </c>
      <c r="W42" s="93">
        <f t="shared" ref="W42:W46" si="27">$X$39*I42</f>
        <v>7967.4618299999984</v>
      </c>
      <c r="X42" s="90">
        <f t="shared" ref="X42:X45" si="28">W42/$X$39</f>
        <v>2.1499999999999998E-2</v>
      </c>
      <c r="Y42" s="92">
        <f t="shared" ref="Y42:Y46" si="29">$Z$39*I42</f>
        <v>14710.527899999999</v>
      </c>
      <c r="Z42" s="91">
        <f t="shared" ref="Z42:Z46" si="30">Y42/$Z$39</f>
        <v>2.1499999999999998E-2</v>
      </c>
      <c r="AA42" s="1"/>
      <c r="AB42" s="92">
        <f t="shared" ref="AB42:AB46" si="31">Y42+K42+M42+O42+Q42</f>
        <v>49021.741499999989</v>
      </c>
      <c r="AC42" s="91">
        <f t="shared" ref="AC42:AC48" si="32">AB42/$AB$39</f>
        <v>2.1499999999999995E-2</v>
      </c>
      <c r="AH42" s="86"/>
      <c r="AI42" s="86"/>
      <c r="AJ42" s="86"/>
      <c r="AK42" s="86"/>
      <c r="AL42" s="86"/>
    </row>
    <row r="43" spans="1:38" s="85" customFormat="1" ht="15" customHeight="1" x14ac:dyDescent="0.35">
      <c r="A43" s="7" t="s">
        <v>88</v>
      </c>
      <c r="B43" s="7"/>
      <c r="C43" s="1"/>
      <c r="D43" s="327"/>
      <c r="E43" s="91"/>
      <c r="F43" s="1"/>
      <c r="G43" s="1"/>
      <c r="H43" s="1"/>
      <c r="I43" s="1">
        <v>5.2699999999999997E-2</v>
      </c>
      <c r="J43" s="1"/>
      <c r="K43" s="92">
        <f t="shared" si="15"/>
        <v>22600.825031999997</v>
      </c>
      <c r="L43" s="87">
        <f t="shared" si="16"/>
        <v>5.2699999999999997E-2</v>
      </c>
      <c r="M43" s="92">
        <f t="shared" si="17"/>
        <v>26288.943887999998</v>
      </c>
      <c r="N43" s="87">
        <f t="shared" si="18"/>
        <v>5.2699999999999997E-2</v>
      </c>
      <c r="O43" s="92">
        <f t="shared" si="19"/>
        <v>21495.845159999997</v>
      </c>
      <c r="P43" s="87">
        <f t="shared" si="20"/>
        <v>5.2699999999999997E-2</v>
      </c>
      <c r="Q43" s="92">
        <f t="shared" si="21"/>
        <v>13716.755999999999</v>
      </c>
      <c r="R43" s="87">
        <f t="shared" si="22"/>
        <v>5.2699999999999997E-2</v>
      </c>
      <c r="S43" s="93">
        <f t="shared" si="23"/>
        <v>7516.8676619999997</v>
      </c>
      <c r="T43" s="90">
        <f t="shared" si="24"/>
        <v>5.2699999999999997E-2</v>
      </c>
      <c r="U43" s="93">
        <f t="shared" si="25"/>
        <v>9011.4849840000006</v>
      </c>
      <c r="V43" s="90">
        <f t="shared" si="26"/>
        <v>5.2699999999999997E-2</v>
      </c>
      <c r="W43" s="93">
        <f t="shared" si="27"/>
        <v>19529.545973999997</v>
      </c>
      <c r="X43" s="90">
        <f t="shared" si="28"/>
        <v>5.2700000000000004E-2</v>
      </c>
      <c r="Y43" s="92">
        <f t="shared" si="29"/>
        <v>36057.89862</v>
      </c>
      <c r="Z43" s="91">
        <f t="shared" si="30"/>
        <v>5.2700000000000004E-2</v>
      </c>
      <c r="AA43" s="1"/>
      <c r="AB43" s="92">
        <f t="shared" si="31"/>
        <v>120160.26869999999</v>
      </c>
      <c r="AC43" s="91">
        <f t="shared" si="32"/>
        <v>5.2699999999999997E-2</v>
      </c>
      <c r="AH43" s="86"/>
      <c r="AI43" s="86"/>
      <c r="AJ43" s="86"/>
      <c r="AK43" s="86"/>
      <c r="AL43" s="86"/>
    </row>
    <row r="44" spans="1:38" s="85" customFormat="1" ht="15" customHeight="1" x14ac:dyDescent="0.35">
      <c r="A44" s="7" t="s">
        <v>89</v>
      </c>
      <c r="B44" s="7"/>
      <c r="C44" s="1"/>
      <c r="D44" s="327"/>
      <c r="E44" s="91"/>
      <c r="F44" s="1"/>
      <c r="G44" s="1"/>
      <c r="H44" s="1"/>
      <c r="I44" s="1">
        <v>5.0999999999999997E-2</v>
      </c>
      <c r="J44" s="1"/>
      <c r="K44" s="92">
        <f t="shared" si="15"/>
        <v>21871.766159999996</v>
      </c>
      <c r="L44" s="87">
        <f t="shared" si="16"/>
        <v>5.099999999999999E-2</v>
      </c>
      <c r="M44" s="92">
        <f t="shared" si="17"/>
        <v>25440.91344</v>
      </c>
      <c r="N44" s="87">
        <f t="shared" si="18"/>
        <v>5.1000000000000004E-2</v>
      </c>
      <c r="O44" s="92">
        <f t="shared" si="19"/>
        <v>20802.430799999998</v>
      </c>
      <c r="P44" s="87">
        <f t="shared" si="20"/>
        <v>5.0999999999999997E-2</v>
      </c>
      <c r="Q44" s="92">
        <f t="shared" si="21"/>
        <v>13274.279999999999</v>
      </c>
      <c r="R44" s="87">
        <f t="shared" si="22"/>
        <v>5.0999999999999997E-2</v>
      </c>
      <c r="S44" s="93">
        <f t="shared" si="23"/>
        <v>7274.3880599999993</v>
      </c>
      <c r="T44" s="90">
        <f t="shared" si="24"/>
        <v>5.0999999999999997E-2</v>
      </c>
      <c r="U44" s="93">
        <f t="shared" si="25"/>
        <v>8720.7919199999997</v>
      </c>
      <c r="V44" s="90">
        <f t="shared" si="26"/>
        <v>5.0999999999999997E-2</v>
      </c>
      <c r="W44" s="93">
        <f t="shared" si="27"/>
        <v>18899.560619999997</v>
      </c>
      <c r="X44" s="90">
        <f t="shared" si="28"/>
        <v>5.0999999999999997E-2</v>
      </c>
      <c r="Y44" s="92">
        <f t="shared" si="29"/>
        <v>34894.740599999997</v>
      </c>
      <c r="Z44" s="91">
        <f t="shared" si="30"/>
        <v>5.0999999999999997E-2</v>
      </c>
      <c r="AA44" s="1"/>
      <c r="AB44" s="92">
        <f t="shared" si="31"/>
        <v>116284.13099999999</v>
      </c>
      <c r="AC44" s="91">
        <f t="shared" si="32"/>
        <v>5.0999999999999997E-2</v>
      </c>
      <c r="AH44" s="86"/>
      <c r="AI44" s="86"/>
      <c r="AJ44" s="86"/>
      <c r="AK44" s="86"/>
      <c r="AL44" s="86"/>
    </row>
    <row r="45" spans="1:38" s="85" customFormat="1" ht="15" customHeight="1" x14ac:dyDescent="0.35">
      <c r="A45" s="7" t="s">
        <v>90</v>
      </c>
      <c r="B45" s="7"/>
      <c r="C45" s="1"/>
      <c r="D45" s="327"/>
      <c r="E45" s="91"/>
      <c r="F45" s="1"/>
      <c r="G45" s="1"/>
      <c r="H45" s="1"/>
      <c r="I45" s="1">
        <v>7.0000000000000001E-3</v>
      </c>
      <c r="J45" s="1"/>
      <c r="K45" s="92">
        <f t="shared" si="15"/>
        <v>3002.0071199999998</v>
      </c>
      <c r="L45" s="87">
        <f t="shared" si="16"/>
        <v>7.0000000000000001E-3</v>
      </c>
      <c r="M45" s="92">
        <f t="shared" si="17"/>
        <v>3491.8900800000001</v>
      </c>
      <c r="N45" s="87">
        <f t="shared" si="18"/>
        <v>7.0000000000000001E-3</v>
      </c>
      <c r="O45" s="92">
        <f t="shared" si="19"/>
        <v>2855.2356</v>
      </c>
      <c r="P45" s="87">
        <f t="shared" si="20"/>
        <v>7.0000000000000001E-3</v>
      </c>
      <c r="Q45" s="92">
        <f t="shared" si="21"/>
        <v>1821.96</v>
      </c>
      <c r="R45" s="87">
        <f t="shared" si="22"/>
        <v>7.0000000000000001E-3</v>
      </c>
      <c r="S45" s="93">
        <f t="shared" si="23"/>
        <v>998.44542000000001</v>
      </c>
      <c r="T45" s="90">
        <f t="shared" si="24"/>
        <v>7.0000000000000001E-3</v>
      </c>
      <c r="U45" s="93">
        <f t="shared" si="25"/>
        <v>1196.97144</v>
      </c>
      <c r="V45" s="90">
        <f t="shared" si="26"/>
        <v>6.9999999999999993E-3</v>
      </c>
      <c r="W45" s="93">
        <f t="shared" si="27"/>
        <v>2594.0573399999998</v>
      </c>
      <c r="X45" s="90">
        <f t="shared" si="28"/>
        <v>7.000000000000001E-3</v>
      </c>
      <c r="Y45" s="92">
        <f t="shared" si="29"/>
        <v>4789.4741999999997</v>
      </c>
      <c r="Z45" s="91">
        <f t="shared" si="30"/>
        <v>7.0000000000000001E-3</v>
      </c>
      <c r="AA45" s="1"/>
      <c r="AB45" s="92">
        <f t="shared" si="31"/>
        <v>15960.566999999999</v>
      </c>
      <c r="AC45" s="91">
        <f t="shared" si="32"/>
        <v>6.9999999999999993E-3</v>
      </c>
      <c r="AH45" s="86"/>
      <c r="AI45" s="86"/>
      <c r="AJ45" s="86"/>
      <c r="AK45" s="86"/>
      <c r="AL45" s="86"/>
    </row>
    <row r="46" spans="1:38" ht="15" customHeight="1" x14ac:dyDescent="0.35">
      <c r="A46" s="7" t="s">
        <v>91</v>
      </c>
      <c r="B46" s="7"/>
      <c r="D46" s="96"/>
      <c r="E46" s="91"/>
      <c r="I46" s="1">
        <v>1E-3</v>
      </c>
      <c r="K46" s="94">
        <f t="shared" si="15"/>
        <v>428.85816</v>
      </c>
      <c r="L46" s="87">
        <f t="shared" si="16"/>
        <v>1E-3</v>
      </c>
      <c r="M46" s="94">
        <f t="shared" si="17"/>
        <v>498.84144000000003</v>
      </c>
      <c r="N46" s="87">
        <f t="shared" si="18"/>
        <v>1E-3</v>
      </c>
      <c r="O46" s="94">
        <f t="shared" si="19"/>
        <v>407.89080000000001</v>
      </c>
      <c r="P46" s="87">
        <f t="shared" si="20"/>
        <v>1E-3</v>
      </c>
      <c r="Q46" s="94">
        <f t="shared" si="21"/>
        <v>260.28000000000003</v>
      </c>
      <c r="R46" s="87">
        <f t="shared" si="22"/>
        <v>1E-3</v>
      </c>
      <c r="S46" s="93">
        <f t="shared" si="23"/>
        <v>142.63506000000001</v>
      </c>
      <c r="T46" s="90">
        <f t="shared" si="24"/>
        <v>1E-3</v>
      </c>
      <c r="U46" s="93">
        <f t="shared" si="25"/>
        <v>170.99592000000001</v>
      </c>
      <c r="V46" s="90">
        <f t="shared" si="26"/>
        <v>1E-3</v>
      </c>
      <c r="W46" s="93">
        <f t="shared" si="27"/>
        <v>370.57961999999992</v>
      </c>
      <c r="X46" s="90">
        <f>W46/$X$39</f>
        <v>1E-3</v>
      </c>
      <c r="Y46" s="94">
        <f t="shared" si="29"/>
        <v>684.2106</v>
      </c>
      <c r="Z46" s="91">
        <f t="shared" si="30"/>
        <v>1E-3</v>
      </c>
      <c r="AA46" s="1"/>
      <c r="AB46" s="94">
        <f t="shared" si="31"/>
        <v>2280.0810000000006</v>
      </c>
      <c r="AC46" s="91">
        <f t="shared" si="32"/>
        <v>1.0000000000000002E-3</v>
      </c>
    </row>
    <row r="47" spans="1:38" ht="15" customHeight="1" x14ac:dyDescent="0.35">
      <c r="A47" s="95"/>
      <c r="D47" s="96"/>
      <c r="E47" s="96"/>
      <c r="K47" s="94"/>
      <c r="L47" s="94"/>
      <c r="M47" s="94"/>
      <c r="N47" s="94"/>
      <c r="O47" s="94"/>
      <c r="P47" s="94"/>
      <c r="Q47" s="94"/>
      <c r="R47" s="94"/>
      <c r="S47" s="96"/>
      <c r="T47" s="96"/>
      <c r="U47" s="96"/>
      <c r="V47" s="96"/>
      <c r="W47" s="96"/>
      <c r="X47" s="96"/>
      <c r="Y47" s="96"/>
      <c r="Z47" s="96"/>
      <c r="AA47" s="1"/>
      <c r="AB47" s="96"/>
      <c r="AC47" s="96"/>
    </row>
    <row r="48" spans="1:38" ht="15.75" customHeight="1" x14ac:dyDescent="0.35">
      <c r="A48" s="97" t="s">
        <v>92</v>
      </c>
      <c r="D48" s="328"/>
      <c r="E48" s="3"/>
      <c r="H48" s="1041"/>
      <c r="I48" s="1041"/>
      <c r="K48" s="98">
        <f>SUM(K41:K47)</f>
        <v>91604.102975999995</v>
      </c>
      <c r="L48" s="99">
        <f>K48/L39</f>
        <v>0.21360000000000001</v>
      </c>
      <c r="M48" s="98">
        <f>SUM(M41:M47)</f>
        <v>106552.53158400001</v>
      </c>
      <c r="N48" s="99">
        <f>M48/N39</f>
        <v>0.21360000000000001</v>
      </c>
      <c r="O48" s="98">
        <f>SUM(O41:O47)</f>
        <v>87125.47487999998</v>
      </c>
      <c r="P48" s="99">
        <f>O48/P39</f>
        <v>0.21359999999999996</v>
      </c>
      <c r="Q48" s="98">
        <f>SUM(Q41:Q47)</f>
        <v>55595.807999999997</v>
      </c>
      <c r="R48" s="99">
        <f>Q48/R39</f>
        <v>0.21359999999999998</v>
      </c>
      <c r="S48" s="98">
        <f>SUM(S41:S47)</f>
        <v>30466.848816000002</v>
      </c>
      <c r="T48" s="99">
        <f>S48/T39</f>
        <v>0.21360000000000001</v>
      </c>
      <c r="U48" s="98">
        <f>SUM(U41:U47)</f>
        <v>36524.728512000009</v>
      </c>
      <c r="V48" s="99">
        <f>U48/V39</f>
        <v>0.21360000000000004</v>
      </c>
      <c r="W48" s="98">
        <f>SUM(W41:W47)</f>
        <v>79155.806832000002</v>
      </c>
      <c r="X48" s="99">
        <f>W48/X39</f>
        <v>0.21360000000000004</v>
      </c>
      <c r="Y48" s="98">
        <f>SUM(Y41:Y47)</f>
        <v>146147.38415999999</v>
      </c>
      <c r="Z48" s="99">
        <f>Y48/Z39</f>
        <v>0.21359999999999998</v>
      </c>
      <c r="AA48" s="1"/>
      <c r="AB48" s="98">
        <f>SUM(AB41:AB47)</f>
        <v>487025.30159999989</v>
      </c>
      <c r="AC48" s="99">
        <f t="shared" si="32"/>
        <v>0.21359999999999996</v>
      </c>
    </row>
    <row r="49" spans="1:38" ht="15.75" customHeight="1" x14ac:dyDescent="0.35">
      <c r="A49" s="97" t="s">
        <v>93</v>
      </c>
      <c r="C49" s="100"/>
      <c r="D49" s="329"/>
      <c r="E49" s="3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8" s="4" customFormat="1" ht="28.95" customHeight="1" x14ac:dyDescent="0.35">
      <c r="A50" s="1042" t="s">
        <v>94</v>
      </c>
      <c r="B50" s="1043"/>
      <c r="C50" s="1043"/>
      <c r="D50" s="1044"/>
      <c r="E50" s="1044"/>
      <c r="F50" s="1043"/>
      <c r="G50" s="1045"/>
      <c r="H50" s="1046">
        <f>H39+H48</f>
        <v>0</v>
      </c>
      <c r="I50" s="1047"/>
      <c r="J50" s="101">
        <f>SUM(I29:I31)</f>
        <v>0</v>
      </c>
      <c r="K50" s="80"/>
      <c r="L50" s="80">
        <f>L39+K48</f>
        <v>520462.26297599997</v>
      </c>
      <c r="M50" s="80"/>
      <c r="N50" s="80">
        <f>N39+M48</f>
        <v>605393.97158400004</v>
      </c>
      <c r="O50" s="80"/>
      <c r="P50" s="80">
        <f>P39+O48</f>
        <v>495016.27487999998</v>
      </c>
      <c r="Q50" s="80"/>
      <c r="R50" s="80">
        <f>R39+Q48</f>
        <v>315875.80800000002</v>
      </c>
      <c r="S50" s="80"/>
      <c r="T50" s="80">
        <f>T39+S48</f>
        <v>173101.90881600001</v>
      </c>
      <c r="U50" s="80"/>
      <c r="V50" s="80">
        <f>V39+U48</f>
        <v>207520.64851200001</v>
      </c>
      <c r="W50" s="80"/>
      <c r="X50" s="80">
        <f>X39+W48</f>
        <v>449735.42683199991</v>
      </c>
      <c r="Y50" s="80"/>
      <c r="Z50" s="80">
        <f>Z39+Y48</f>
        <v>830357.98415999999</v>
      </c>
      <c r="AA50" s="80"/>
      <c r="AB50" s="80">
        <f>L50+N50+P50+R50+Z50</f>
        <v>2767106.3015999999</v>
      </c>
      <c r="AC50" s="80">
        <f>J50-AB50</f>
        <v>-2767106.3015999999</v>
      </c>
      <c r="AH50" s="81"/>
      <c r="AI50" s="81"/>
      <c r="AJ50" s="81"/>
      <c r="AK50" s="81"/>
      <c r="AL50" s="81"/>
    </row>
    <row r="51" spans="1:38" x14ac:dyDescent="0.35">
      <c r="A51" s="102"/>
      <c r="B51" s="103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38" s="3" customFormat="1" ht="12" customHeight="1" x14ac:dyDescent="0.3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H52" s="106"/>
      <c r="AI52" s="106"/>
      <c r="AJ52" s="106"/>
      <c r="AK52" s="106"/>
      <c r="AL52" s="106"/>
    </row>
    <row r="53" spans="1:38" s="3" customFormat="1" ht="19.95" customHeight="1" thickBot="1" x14ac:dyDescent="0.4">
      <c r="A53" s="107" t="s">
        <v>95</v>
      </c>
      <c r="B53" s="107"/>
      <c r="C53" s="107"/>
      <c r="D53" s="107"/>
      <c r="E53" s="107"/>
      <c r="F53" s="107"/>
      <c r="G53" s="107"/>
      <c r="H53" s="107"/>
      <c r="AH53" s="106"/>
      <c r="AI53" s="106"/>
      <c r="AJ53" s="106"/>
      <c r="AK53" s="106"/>
      <c r="AL53" s="106"/>
    </row>
    <row r="54" spans="1:38" ht="26.25" customHeight="1" thickBot="1" x14ac:dyDescent="0.55000000000000004">
      <c r="A54" s="1034"/>
      <c r="B54" s="1034"/>
      <c r="M54" s="1"/>
      <c r="N54" s="1"/>
      <c r="O54" s="1"/>
      <c r="P54" s="1"/>
      <c r="Q54" s="1"/>
      <c r="R54" s="1"/>
      <c r="S54" s="953" t="s">
        <v>11</v>
      </c>
      <c r="T54" s="954"/>
      <c r="U54" s="954"/>
      <c r="V54" s="954"/>
      <c r="W54" s="954"/>
      <c r="X54" s="954"/>
      <c r="Y54" s="954"/>
      <c r="Z54" s="955"/>
      <c r="AA54" s="1"/>
      <c r="AB54" s="1"/>
    </row>
    <row r="55" spans="1:38" ht="37.5" customHeight="1" x14ac:dyDescent="0.4">
      <c r="A55" s="108" t="s">
        <v>96</v>
      </c>
      <c r="B55" s="109"/>
      <c r="K55" s="948" t="s">
        <v>12</v>
      </c>
      <c r="L55" s="949"/>
      <c r="M55" s="948" t="s">
        <v>13</v>
      </c>
      <c r="N55" s="949"/>
      <c r="O55" s="948" t="s">
        <v>14</v>
      </c>
      <c r="P55" s="949"/>
      <c r="Q55" s="948" t="s">
        <v>15</v>
      </c>
      <c r="R55" s="949"/>
      <c r="S55" s="946" t="s">
        <v>13</v>
      </c>
      <c r="T55" s="947"/>
      <c r="U55" s="946" t="s">
        <v>14</v>
      </c>
      <c r="V55" s="947"/>
      <c r="W55" s="946" t="s">
        <v>12</v>
      </c>
      <c r="X55" s="947"/>
      <c r="Y55" s="946" t="s">
        <v>16</v>
      </c>
      <c r="Z55" s="947"/>
      <c r="AA55" s="20"/>
      <c r="AB55" s="1"/>
    </row>
    <row r="56" spans="1:38" ht="12" customHeight="1" x14ac:dyDescent="0.35">
      <c r="A56" s="846" t="s">
        <v>17</v>
      </c>
      <c r="B56" s="847"/>
      <c r="C56" s="847"/>
      <c r="D56" s="847"/>
      <c r="E56" s="848"/>
      <c r="F56" s="24" t="s">
        <v>18</v>
      </c>
      <c r="G56" s="962" t="s">
        <v>19</v>
      </c>
      <c r="H56" s="1024"/>
      <c r="I56" s="208" t="s">
        <v>97</v>
      </c>
      <c r="J56" s="208" t="s">
        <v>20</v>
      </c>
      <c r="K56" s="208" t="s">
        <v>21</v>
      </c>
      <c r="L56" s="208" t="s">
        <v>22</v>
      </c>
      <c r="M56" s="208" t="s">
        <v>23</v>
      </c>
      <c r="N56" s="208" t="s">
        <v>24</v>
      </c>
      <c r="O56" s="208" t="s">
        <v>25</v>
      </c>
      <c r="P56" s="208" t="s">
        <v>26</v>
      </c>
      <c r="Q56" s="208" t="s">
        <v>27</v>
      </c>
      <c r="R56" s="208" t="s">
        <v>28</v>
      </c>
      <c r="S56" s="26" t="s">
        <v>32</v>
      </c>
      <c r="T56" s="26" t="s">
        <v>33</v>
      </c>
      <c r="U56" s="26" t="s">
        <v>34</v>
      </c>
      <c r="V56" s="26" t="s">
        <v>35</v>
      </c>
      <c r="W56" s="26" t="s">
        <v>36</v>
      </c>
      <c r="X56" s="26" t="s">
        <v>37</v>
      </c>
      <c r="Y56" s="26"/>
      <c r="Z56" s="26"/>
      <c r="AA56" s="22" t="s">
        <v>29</v>
      </c>
      <c r="AB56" s="24" t="s">
        <v>30</v>
      </c>
      <c r="AC56" s="208" t="s">
        <v>31</v>
      </c>
    </row>
    <row r="57" spans="1:38" ht="17.25" customHeight="1" x14ac:dyDescent="0.35">
      <c r="A57" s="110"/>
      <c r="B57" s="111"/>
      <c r="C57" s="3"/>
      <c r="D57" s="3"/>
      <c r="E57" s="112"/>
      <c r="F57" s="34"/>
      <c r="G57" s="1025"/>
      <c r="H57" s="1026"/>
      <c r="I57" s="113"/>
      <c r="J57" s="113"/>
      <c r="K57" s="113" t="s">
        <v>98</v>
      </c>
      <c r="L57" s="113" t="s">
        <v>99</v>
      </c>
      <c r="M57" s="113" t="s">
        <v>98</v>
      </c>
      <c r="N57" s="113" t="s">
        <v>99</v>
      </c>
      <c r="O57" s="113" t="s">
        <v>98</v>
      </c>
      <c r="P57" s="113" t="s">
        <v>99</v>
      </c>
      <c r="Q57" s="113" t="s">
        <v>98</v>
      </c>
      <c r="R57" s="113" t="s">
        <v>99</v>
      </c>
      <c r="S57" s="36" t="s">
        <v>98</v>
      </c>
      <c r="T57" s="36" t="s">
        <v>99</v>
      </c>
      <c r="U57" s="36" t="s">
        <v>98</v>
      </c>
      <c r="V57" s="36" t="s">
        <v>99</v>
      </c>
      <c r="W57" s="36" t="s">
        <v>98</v>
      </c>
      <c r="X57" s="36" t="s">
        <v>99</v>
      </c>
      <c r="Y57" s="36" t="s">
        <v>98</v>
      </c>
      <c r="Z57" s="36" t="s">
        <v>99</v>
      </c>
      <c r="AA57" s="36" t="s">
        <v>44</v>
      </c>
      <c r="AB57" s="41" t="s">
        <v>45</v>
      </c>
      <c r="AC57" s="30"/>
    </row>
    <row r="58" spans="1:38" x14ac:dyDescent="0.35">
      <c r="A58" s="110"/>
      <c r="B58" s="111"/>
      <c r="C58" s="3"/>
      <c r="D58" s="3"/>
      <c r="E58" s="112"/>
      <c r="F58" s="43" t="s">
        <v>44</v>
      </c>
      <c r="G58" s="1027" t="s">
        <v>44</v>
      </c>
      <c r="H58" s="1028"/>
      <c r="I58" s="42" t="s">
        <v>100</v>
      </c>
      <c r="J58" s="42" t="s">
        <v>50</v>
      </c>
      <c r="K58" s="42" t="s">
        <v>101</v>
      </c>
      <c r="L58" s="42" t="s">
        <v>102</v>
      </c>
      <c r="M58" s="42" t="s">
        <v>101</v>
      </c>
      <c r="N58" s="42" t="s">
        <v>102</v>
      </c>
      <c r="O58" s="42" t="s">
        <v>101</v>
      </c>
      <c r="P58" s="42" t="s">
        <v>102</v>
      </c>
      <c r="Q58" s="42" t="s">
        <v>101</v>
      </c>
      <c r="R58" s="42" t="s">
        <v>102</v>
      </c>
      <c r="S58" s="43" t="s">
        <v>101</v>
      </c>
      <c r="T58" s="43" t="s">
        <v>102</v>
      </c>
      <c r="U58" s="43" t="s">
        <v>101</v>
      </c>
      <c r="V58" s="43" t="s">
        <v>102</v>
      </c>
      <c r="W58" s="43" t="s">
        <v>101</v>
      </c>
      <c r="X58" s="43" t="s">
        <v>102</v>
      </c>
      <c r="Y58" s="43" t="s">
        <v>101</v>
      </c>
      <c r="Z58" s="43" t="s">
        <v>102</v>
      </c>
      <c r="AA58" s="43" t="s">
        <v>103</v>
      </c>
      <c r="AB58" s="43" t="s">
        <v>53</v>
      </c>
      <c r="AC58" s="193" t="s">
        <v>104</v>
      </c>
    </row>
    <row r="59" spans="1:38" x14ac:dyDescent="0.35">
      <c r="A59" s="115"/>
      <c r="B59" s="116"/>
      <c r="C59" s="3"/>
      <c r="D59" s="3"/>
      <c r="E59" s="112"/>
      <c r="F59" s="36" t="s">
        <v>59</v>
      </c>
      <c r="G59" s="1027" t="s">
        <v>98</v>
      </c>
      <c r="H59" s="1028"/>
      <c r="I59" s="117" t="s">
        <v>98</v>
      </c>
      <c r="J59" s="117" t="s">
        <v>61</v>
      </c>
      <c r="K59" s="117" t="s">
        <v>105</v>
      </c>
      <c r="L59" s="117" t="s">
        <v>105</v>
      </c>
      <c r="M59" s="117" t="s">
        <v>105</v>
      </c>
      <c r="N59" s="117" t="s">
        <v>105</v>
      </c>
      <c r="O59" s="117" t="s">
        <v>105</v>
      </c>
      <c r="P59" s="117" t="s">
        <v>105</v>
      </c>
      <c r="Q59" s="117" t="s">
        <v>105</v>
      </c>
      <c r="R59" s="117" t="s">
        <v>105</v>
      </c>
      <c r="S59" s="36" t="s">
        <v>105</v>
      </c>
      <c r="T59" s="36" t="s">
        <v>105</v>
      </c>
      <c r="U59" s="36" t="s">
        <v>105</v>
      </c>
      <c r="V59" s="36" t="s">
        <v>105</v>
      </c>
      <c r="W59" s="36" t="s">
        <v>105</v>
      </c>
      <c r="X59" s="36" t="s">
        <v>105</v>
      </c>
      <c r="Y59" s="36" t="s">
        <v>105</v>
      </c>
      <c r="Z59" s="36" t="s">
        <v>105</v>
      </c>
      <c r="AA59" s="36" t="s">
        <v>53</v>
      </c>
      <c r="AB59" s="43" t="s">
        <v>62</v>
      </c>
      <c r="AC59" s="46"/>
    </row>
    <row r="60" spans="1:38" ht="21" thickBot="1" x14ac:dyDescent="0.4">
      <c r="A60" s="1029" t="s">
        <v>106</v>
      </c>
      <c r="B60" s="1030"/>
      <c r="C60" s="1030"/>
      <c r="D60" s="1030"/>
      <c r="E60" s="1031"/>
      <c r="F60" s="36" t="s">
        <v>107</v>
      </c>
      <c r="G60" s="1032" t="s">
        <v>108</v>
      </c>
      <c r="H60" s="1033"/>
      <c r="I60" s="117" t="s">
        <v>108</v>
      </c>
      <c r="J60" s="117" t="s">
        <v>70</v>
      </c>
      <c r="K60" s="117" t="s">
        <v>109</v>
      </c>
      <c r="L60" s="117" t="s">
        <v>109</v>
      </c>
      <c r="M60" s="117" t="s">
        <v>109</v>
      </c>
      <c r="N60" s="117" t="s">
        <v>109</v>
      </c>
      <c r="O60" s="117" t="s">
        <v>109</v>
      </c>
      <c r="P60" s="117" t="s">
        <v>109</v>
      </c>
      <c r="Q60" s="117" t="s">
        <v>109</v>
      </c>
      <c r="R60" s="117" t="s">
        <v>109</v>
      </c>
      <c r="S60" s="117" t="s">
        <v>109</v>
      </c>
      <c r="T60" s="117" t="s">
        <v>109</v>
      </c>
      <c r="U60" s="117" t="s">
        <v>109</v>
      </c>
      <c r="V60" s="117" t="s">
        <v>109</v>
      </c>
      <c r="W60" s="117" t="s">
        <v>109</v>
      </c>
      <c r="X60" s="117" t="s">
        <v>109</v>
      </c>
      <c r="Y60" s="117" t="s">
        <v>109</v>
      </c>
      <c r="Z60" s="117" t="s">
        <v>109</v>
      </c>
      <c r="AA60" s="117" t="s">
        <v>62</v>
      </c>
      <c r="AB60" s="118"/>
      <c r="AC60" s="118" t="s">
        <v>72</v>
      </c>
    </row>
    <row r="61" spans="1:38" ht="29.4" customHeight="1" thickTop="1" x14ac:dyDescent="0.35">
      <c r="A61" s="1019" t="s">
        <v>110</v>
      </c>
      <c r="B61" s="1020"/>
      <c r="C61" s="1020"/>
      <c r="D61" s="1020"/>
      <c r="E61" s="1021"/>
      <c r="F61" s="119">
        <v>152000</v>
      </c>
      <c r="G61" s="1022">
        <v>2500</v>
      </c>
      <c r="H61" s="1023"/>
      <c r="I61" s="120">
        <f>IF(G61=0,0,F61/G61)</f>
        <v>60.8</v>
      </c>
      <c r="J61" s="121"/>
      <c r="K61" s="122">
        <v>500</v>
      </c>
      <c r="L61" s="121">
        <f>I61*K61</f>
        <v>30400</v>
      </c>
      <c r="M61" s="122">
        <v>600</v>
      </c>
      <c r="N61" s="121">
        <f>I61*M61</f>
        <v>36480</v>
      </c>
      <c r="O61" s="121">
        <v>400</v>
      </c>
      <c r="P61" s="121">
        <f>I61*O61</f>
        <v>24320</v>
      </c>
      <c r="Q61" s="121">
        <v>350</v>
      </c>
      <c r="R61" s="121">
        <f>I61*Q61</f>
        <v>21280</v>
      </c>
      <c r="S61" s="121">
        <v>170</v>
      </c>
      <c r="T61" s="121">
        <f>I61*S61</f>
        <v>10336</v>
      </c>
      <c r="U61" s="121">
        <v>200</v>
      </c>
      <c r="V61" s="121">
        <f>U61*I61</f>
        <v>12160</v>
      </c>
      <c r="W61" s="121">
        <v>280</v>
      </c>
      <c r="X61" s="121">
        <f>W61*I61</f>
        <v>17024</v>
      </c>
      <c r="Y61" s="121">
        <f>S61+U61+W61</f>
        <v>650</v>
      </c>
      <c r="Z61" s="121">
        <f>T61+V61+X61</f>
        <v>39520</v>
      </c>
      <c r="AA61" s="121">
        <f>K61+M61+O61+Q61+Y61</f>
        <v>2500</v>
      </c>
      <c r="AB61" s="121">
        <f>L61+N61+P61+R61+Z61</f>
        <v>152000</v>
      </c>
      <c r="AC61" s="121">
        <f>J61-AB61</f>
        <v>-152000</v>
      </c>
    </row>
    <row r="62" spans="1:38" ht="29.4" customHeight="1" x14ac:dyDescent="0.35">
      <c r="A62" s="123"/>
      <c r="B62" s="124"/>
      <c r="C62" s="124"/>
      <c r="D62" s="124"/>
      <c r="E62" s="125"/>
      <c r="F62" s="122"/>
      <c r="G62" s="1014"/>
      <c r="H62" s="1015"/>
      <c r="I62" s="122">
        <f t="shared" ref="I62:I66" si="33">IF(G62=0,0,F62/G62)</f>
        <v>0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>
        <f>K62-L62</f>
        <v>0</v>
      </c>
    </row>
    <row r="63" spans="1:38" ht="29.4" customHeight="1" x14ac:dyDescent="0.35">
      <c r="A63" s="123"/>
      <c r="B63" s="124"/>
      <c r="C63" s="124"/>
      <c r="D63" s="124"/>
      <c r="E63" s="125"/>
      <c r="F63" s="122"/>
      <c r="G63" s="1014"/>
      <c r="H63" s="1015"/>
      <c r="I63" s="122">
        <f t="shared" si="33"/>
        <v>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>
        <f>K63-L63</f>
        <v>0</v>
      </c>
    </row>
    <row r="64" spans="1:38" ht="29.4" customHeight="1" x14ac:dyDescent="0.35">
      <c r="A64" s="123"/>
      <c r="B64" s="124"/>
      <c r="C64" s="124"/>
      <c r="D64" s="124"/>
      <c r="E64" s="125"/>
      <c r="F64" s="122"/>
      <c r="G64" s="1014"/>
      <c r="H64" s="1015"/>
      <c r="I64" s="122">
        <f t="shared" si="33"/>
        <v>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>
        <f>K64-L64</f>
        <v>0</v>
      </c>
    </row>
    <row r="65" spans="1:38" ht="29.4" customHeight="1" x14ac:dyDescent="0.35">
      <c r="A65" s="123"/>
      <c r="B65" s="124"/>
      <c r="C65" s="124"/>
      <c r="D65" s="124"/>
      <c r="E65" s="125"/>
      <c r="F65" s="122"/>
      <c r="G65" s="1014"/>
      <c r="H65" s="1015"/>
      <c r="I65" s="122">
        <f t="shared" si="33"/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>
        <f>K65-L65</f>
        <v>0</v>
      </c>
    </row>
    <row r="66" spans="1:38" ht="29.4" customHeight="1" x14ac:dyDescent="0.35">
      <c r="A66" s="123"/>
      <c r="B66" s="124"/>
      <c r="C66" s="124"/>
      <c r="D66" s="124"/>
      <c r="E66" s="125"/>
      <c r="F66" s="122"/>
      <c r="G66" s="1014"/>
      <c r="H66" s="1015"/>
      <c r="I66" s="122">
        <f t="shared" si="33"/>
        <v>0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>
        <f>K66-L66</f>
        <v>0</v>
      </c>
    </row>
    <row r="67" spans="1:38" ht="29.4" customHeight="1" thickBot="1" x14ac:dyDescent="0.4">
      <c r="A67" s="1016" t="s">
        <v>111</v>
      </c>
      <c r="B67" s="1017"/>
      <c r="C67" s="1017"/>
      <c r="D67" s="1017"/>
      <c r="E67" s="1018"/>
      <c r="F67" s="119">
        <f>SUM(F61:F66)</f>
        <v>152000</v>
      </c>
      <c r="G67" s="1014"/>
      <c r="H67" s="1015"/>
      <c r="I67" s="122"/>
      <c r="J67" s="122">
        <f t="shared" ref="J67:Z67" si="34">SUM(J61:J66)</f>
        <v>0</v>
      </c>
      <c r="K67" s="121">
        <f>SUM(K61:K66)</f>
        <v>500</v>
      </c>
      <c r="L67" s="121">
        <f t="shared" si="34"/>
        <v>30400</v>
      </c>
      <c r="M67" s="121">
        <f t="shared" si="34"/>
        <v>600</v>
      </c>
      <c r="N67" s="121">
        <f t="shared" si="34"/>
        <v>36480</v>
      </c>
      <c r="O67" s="121">
        <f t="shared" si="34"/>
        <v>400</v>
      </c>
      <c r="P67" s="121">
        <f t="shared" si="34"/>
        <v>24320</v>
      </c>
      <c r="Q67" s="121">
        <f t="shared" si="34"/>
        <v>350</v>
      </c>
      <c r="R67" s="121">
        <f t="shared" si="34"/>
        <v>21280</v>
      </c>
      <c r="S67" s="121">
        <f>SUM(S61:S66)</f>
        <v>170</v>
      </c>
      <c r="T67" s="121">
        <f t="shared" si="34"/>
        <v>10336</v>
      </c>
      <c r="U67" s="121">
        <f>SUM(U61:U66)</f>
        <v>200</v>
      </c>
      <c r="V67" s="121">
        <f t="shared" si="34"/>
        <v>12160</v>
      </c>
      <c r="W67" s="121">
        <f>SUM(W61:W66)</f>
        <v>280</v>
      </c>
      <c r="X67" s="121">
        <f t="shared" si="34"/>
        <v>17024</v>
      </c>
      <c r="Y67" s="121">
        <f>SUM(Y61:Y66)</f>
        <v>650</v>
      </c>
      <c r="Z67" s="121">
        <f t="shared" si="34"/>
        <v>39520</v>
      </c>
      <c r="AA67" s="121">
        <f>SUM(AA61:AA66)</f>
        <v>2500</v>
      </c>
      <c r="AB67" s="121">
        <f>SUM(AB61:AB66)</f>
        <v>152000</v>
      </c>
      <c r="AC67" s="121">
        <f>SUM(AC61:AC66)</f>
        <v>-152000</v>
      </c>
    </row>
    <row r="68" spans="1:38" s="3" customFormat="1" ht="30" customHeight="1" thickBot="1" x14ac:dyDescent="0.55000000000000004">
      <c r="A68" s="126"/>
      <c r="C68" s="126"/>
      <c r="D68" s="126"/>
      <c r="E68" s="126"/>
      <c r="F68" s="126"/>
      <c r="S68" s="953" t="s">
        <v>11</v>
      </c>
      <c r="T68" s="954"/>
      <c r="U68" s="954"/>
      <c r="V68" s="954"/>
      <c r="W68" s="954"/>
      <c r="X68" s="954"/>
      <c r="Y68" s="954"/>
      <c r="Z68" s="955"/>
      <c r="AH68" s="106"/>
      <c r="AI68" s="106"/>
      <c r="AJ68" s="106"/>
      <c r="AK68" s="106"/>
      <c r="AL68" s="106"/>
    </row>
    <row r="69" spans="1:38" s="3" customFormat="1" ht="24.6" x14ac:dyDescent="0.4">
      <c r="A69" s="127" t="s">
        <v>112</v>
      </c>
      <c r="B69" s="128"/>
      <c r="C69" s="128"/>
      <c r="D69" s="128"/>
      <c r="E69" s="126"/>
      <c r="F69" s="129"/>
      <c r="G69" s="129"/>
      <c r="H69" s="129"/>
      <c r="I69" s="129"/>
      <c r="J69" s="129"/>
      <c r="K69" s="948" t="s">
        <v>12</v>
      </c>
      <c r="L69" s="949"/>
      <c r="M69" s="948" t="s">
        <v>13</v>
      </c>
      <c r="N69" s="949"/>
      <c r="O69" s="948" t="s">
        <v>14</v>
      </c>
      <c r="P69" s="949"/>
      <c r="Q69" s="948" t="s">
        <v>15</v>
      </c>
      <c r="R69" s="949"/>
      <c r="S69" s="946" t="s">
        <v>13</v>
      </c>
      <c r="T69" s="947"/>
      <c r="U69" s="946" t="s">
        <v>14</v>
      </c>
      <c r="V69" s="947"/>
      <c r="W69" s="946" t="s">
        <v>12</v>
      </c>
      <c r="X69" s="947"/>
      <c r="Y69" s="946" t="s">
        <v>16</v>
      </c>
      <c r="Z69" s="947"/>
      <c r="AA69" s="20"/>
      <c r="AB69" s="129"/>
      <c r="AC69" s="129"/>
      <c r="AH69" s="106"/>
      <c r="AI69" s="106"/>
      <c r="AJ69" s="106"/>
      <c r="AK69" s="106"/>
      <c r="AL69" s="106"/>
    </row>
    <row r="70" spans="1:38" ht="13.2" customHeight="1" x14ac:dyDescent="0.35">
      <c r="A70" s="846" t="s">
        <v>17</v>
      </c>
      <c r="B70" s="1013"/>
      <c r="C70" s="22" t="s">
        <v>18</v>
      </c>
      <c r="D70" s="22" t="s">
        <v>19</v>
      </c>
      <c r="E70" s="130" t="s">
        <v>113</v>
      </c>
      <c r="F70" s="23" t="s">
        <v>20</v>
      </c>
      <c r="G70" s="131" t="s">
        <v>21</v>
      </c>
      <c r="H70" s="208" t="s">
        <v>22</v>
      </c>
      <c r="I70" s="132" t="s">
        <v>23</v>
      </c>
      <c r="J70" s="208" t="s">
        <v>24</v>
      </c>
      <c r="K70" s="208" t="s">
        <v>25</v>
      </c>
      <c r="L70" s="208" t="s">
        <v>26</v>
      </c>
      <c r="M70" s="133" t="s">
        <v>25</v>
      </c>
      <c r="N70" s="133" t="s">
        <v>26</v>
      </c>
      <c r="O70" s="133" t="s">
        <v>25</v>
      </c>
      <c r="P70" s="189" t="s">
        <v>26</v>
      </c>
      <c r="Q70" s="189" t="s">
        <v>27</v>
      </c>
      <c r="R70" s="189" t="s">
        <v>28</v>
      </c>
      <c r="S70" s="26" t="s">
        <v>32</v>
      </c>
      <c r="T70" s="26" t="s">
        <v>33</v>
      </c>
      <c r="U70" s="26" t="s">
        <v>34</v>
      </c>
      <c r="V70" s="26" t="s">
        <v>35</v>
      </c>
      <c r="W70" s="26" t="s">
        <v>36</v>
      </c>
      <c r="X70" s="26" t="s">
        <v>37</v>
      </c>
      <c r="Y70" s="26"/>
      <c r="Z70" s="26"/>
      <c r="AA70" s="189" t="s">
        <v>29</v>
      </c>
      <c r="AB70" s="189" t="s">
        <v>30</v>
      </c>
      <c r="AC70" s="189" t="s">
        <v>31</v>
      </c>
    </row>
    <row r="71" spans="1:38" ht="11.25" customHeight="1" x14ac:dyDescent="0.35">
      <c r="A71" s="134"/>
      <c r="B71" s="135"/>
      <c r="C71" s="136"/>
      <c r="D71" s="137" t="s">
        <v>114</v>
      </c>
      <c r="E71" s="138"/>
      <c r="F71" s="138"/>
      <c r="G71" s="138"/>
      <c r="H71" s="138"/>
      <c r="I71" s="138"/>
      <c r="J71" s="136"/>
      <c r="K71" s="136"/>
      <c r="L71" s="139" t="s">
        <v>115</v>
      </c>
      <c r="M71" s="37"/>
      <c r="N71" s="139" t="s">
        <v>115</v>
      </c>
      <c r="O71" s="37"/>
      <c r="P71" s="139" t="s">
        <v>115</v>
      </c>
      <c r="Q71" s="37"/>
      <c r="R71" s="139" t="s">
        <v>115</v>
      </c>
      <c r="S71" s="140"/>
      <c r="T71" s="140" t="s">
        <v>115</v>
      </c>
      <c r="U71" s="140"/>
      <c r="V71" s="140" t="s">
        <v>115</v>
      </c>
      <c r="W71" s="140"/>
      <c r="X71" s="140" t="s">
        <v>115</v>
      </c>
      <c r="Y71" s="140"/>
      <c r="Z71" s="140" t="s">
        <v>115</v>
      </c>
      <c r="AA71" s="140"/>
      <c r="AB71" s="37"/>
      <c r="AC71" s="37"/>
    </row>
    <row r="72" spans="1:38" x14ac:dyDescent="0.35">
      <c r="A72" s="141"/>
      <c r="B72" s="3"/>
      <c r="C72" s="142"/>
      <c r="D72" s="143" t="s">
        <v>102</v>
      </c>
      <c r="E72" s="143"/>
      <c r="F72" s="143"/>
      <c r="G72" s="143"/>
      <c r="H72" s="143"/>
      <c r="I72" s="143"/>
      <c r="J72" s="42"/>
      <c r="K72" s="42"/>
      <c r="L72" s="144" t="s">
        <v>116</v>
      </c>
      <c r="M72" s="193"/>
      <c r="N72" s="144" t="s">
        <v>116</v>
      </c>
      <c r="O72" s="193"/>
      <c r="P72" s="144" t="s">
        <v>116</v>
      </c>
      <c r="Q72" s="193"/>
      <c r="R72" s="144" t="s">
        <v>116</v>
      </c>
      <c r="S72" s="140"/>
      <c r="T72" s="140" t="s">
        <v>116</v>
      </c>
      <c r="U72" s="140"/>
      <c r="V72" s="140" t="s">
        <v>116</v>
      </c>
      <c r="W72" s="140"/>
      <c r="X72" s="140" t="s">
        <v>116</v>
      </c>
      <c r="Y72" s="140"/>
      <c r="Z72" s="140" t="s">
        <v>116</v>
      </c>
      <c r="AA72" s="140" t="s">
        <v>44</v>
      </c>
      <c r="AB72" s="41" t="s">
        <v>45</v>
      </c>
      <c r="AC72" s="193" t="s">
        <v>117</v>
      </c>
    </row>
    <row r="73" spans="1:38" x14ac:dyDescent="0.35">
      <c r="A73" s="110"/>
      <c r="B73" s="111"/>
      <c r="C73" s="145" t="s">
        <v>118</v>
      </c>
      <c r="D73" s="146" t="s">
        <v>119</v>
      </c>
      <c r="E73" s="143"/>
      <c r="F73" s="143"/>
      <c r="G73" s="143"/>
      <c r="H73" s="143" t="s">
        <v>120</v>
      </c>
      <c r="I73" s="143"/>
      <c r="J73" s="42" t="s">
        <v>50</v>
      </c>
      <c r="K73" s="42" t="s">
        <v>52</v>
      </c>
      <c r="L73" s="144" t="s">
        <v>121</v>
      </c>
      <c r="M73" s="193" t="s">
        <v>52</v>
      </c>
      <c r="N73" s="144" t="s">
        <v>121</v>
      </c>
      <c r="O73" s="193" t="s">
        <v>52</v>
      </c>
      <c r="P73" s="144" t="s">
        <v>121</v>
      </c>
      <c r="Q73" s="193" t="s">
        <v>52</v>
      </c>
      <c r="R73" s="144" t="s">
        <v>121</v>
      </c>
      <c r="S73" s="140" t="s">
        <v>52</v>
      </c>
      <c r="T73" s="140" t="s">
        <v>121</v>
      </c>
      <c r="U73" s="140" t="s">
        <v>52</v>
      </c>
      <c r="V73" s="140" t="s">
        <v>121</v>
      </c>
      <c r="W73" s="140" t="s">
        <v>52</v>
      </c>
      <c r="X73" s="140" t="s">
        <v>121</v>
      </c>
      <c r="Y73" s="140" t="s">
        <v>52</v>
      </c>
      <c r="Z73" s="140" t="s">
        <v>121</v>
      </c>
      <c r="AA73" s="140" t="s">
        <v>116</v>
      </c>
      <c r="AB73" s="43" t="s">
        <v>53</v>
      </c>
      <c r="AC73" s="193"/>
    </row>
    <row r="74" spans="1:38" x14ac:dyDescent="0.35">
      <c r="A74" s="147" t="s">
        <v>122</v>
      </c>
      <c r="B74" s="116"/>
      <c r="C74" s="145" t="s">
        <v>123</v>
      </c>
      <c r="D74" s="146" t="s">
        <v>124</v>
      </c>
      <c r="E74" s="143" t="s">
        <v>114</v>
      </c>
      <c r="F74" s="143" t="s">
        <v>125</v>
      </c>
      <c r="G74" s="143" t="s">
        <v>126</v>
      </c>
      <c r="H74" s="143" t="s">
        <v>127</v>
      </c>
      <c r="I74" s="143" t="s">
        <v>128</v>
      </c>
      <c r="J74" s="42" t="s">
        <v>61</v>
      </c>
      <c r="K74" s="117" t="s">
        <v>105</v>
      </c>
      <c r="L74" s="144" t="s">
        <v>129</v>
      </c>
      <c r="M74" s="46" t="s">
        <v>105</v>
      </c>
      <c r="N74" s="144" t="s">
        <v>129</v>
      </c>
      <c r="O74" s="46" t="s">
        <v>105</v>
      </c>
      <c r="P74" s="144" t="s">
        <v>129</v>
      </c>
      <c r="Q74" s="46" t="s">
        <v>105</v>
      </c>
      <c r="R74" s="144" t="s">
        <v>129</v>
      </c>
      <c r="S74" s="140" t="s">
        <v>105</v>
      </c>
      <c r="T74" s="140" t="s">
        <v>129</v>
      </c>
      <c r="U74" s="140" t="s">
        <v>105</v>
      </c>
      <c r="V74" s="140" t="s">
        <v>129</v>
      </c>
      <c r="W74" s="140" t="s">
        <v>105</v>
      </c>
      <c r="X74" s="140" t="s">
        <v>129</v>
      </c>
      <c r="Y74" s="140" t="s">
        <v>105</v>
      </c>
      <c r="Z74" s="140" t="s">
        <v>129</v>
      </c>
      <c r="AA74" s="140" t="s">
        <v>130</v>
      </c>
      <c r="AB74" s="43" t="s">
        <v>62</v>
      </c>
      <c r="AC74" s="46"/>
    </row>
    <row r="75" spans="1:38" ht="21" thickBot="1" x14ac:dyDescent="0.4">
      <c r="A75" s="148" t="s">
        <v>131</v>
      </c>
      <c r="B75" s="149"/>
      <c r="C75" s="150" t="s">
        <v>132</v>
      </c>
      <c r="D75" s="151" t="s">
        <v>133</v>
      </c>
      <c r="E75" s="152" t="s">
        <v>134</v>
      </c>
      <c r="F75" s="152" t="s">
        <v>135</v>
      </c>
      <c r="G75" s="152" t="s">
        <v>102</v>
      </c>
      <c r="H75" s="153" t="s">
        <v>136</v>
      </c>
      <c r="I75" s="152" t="s">
        <v>116</v>
      </c>
      <c r="J75" s="47" t="s">
        <v>70</v>
      </c>
      <c r="K75" s="154" t="s">
        <v>109</v>
      </c>
      <c r="L75" s="155" t="s">
        <v>137</v>
      </c>
      <c r="M75" s="53" t="s">
        <v>109</v>
      </c>
      <c r="N75" s="155" t="s">
        <v>137</v>
      </c>
      <c r="O75" s="53" t="s">
        <v>109</v>
      </c>
      <c r="P75" s="155" t="s">
        <v>137</v>
      </c>
      <c r="Q75" s="53" t="s">
        <v>109</v>
      </c>
      <c r="R75" s="155" t="s">
        <v>137</v>
      </c>
      <c r="S75" s="144" t="s">
        <v>109</v>
      </c>
      <c r="T75" s="144" t="s">
        <v>137</v>
      </c>
      <c r="U75" s="144" t="s">
        <v>109</v>
      </c>
      <c r="V75" s="144" t="s">
        <v>137</v>
      </c>
      <c r="W75" s="144" t="s">
        <v>109</v>
      </c>
      <c r="X75" s="144" t="s">
        <v>137</v>
      </c>
      <c r="Y75" s="144" t="s">
        <v>109</v>
      </c>
      <c r="Z75" s="144" t="s">
        <v>137</v>
      </c>
      <c r="AA75" s="144" t="s">
        <v>39</v>
      </c>
      <c r="AB75" s="118"/>
      <c r="AC75" s="118" t="s">
        <v>72</v>
      </c>
    </row>
    <row r="76" spans="1:38" ht="38.4" customHeight="1" thickTop="1" x14ac:dyDescent="0.35">
      <c r="A76" s="1008" t="s">
        <v>138</v>
      </c>
      <c r="B76" s="1009"/>
      <c r="C76" s="156" t="s">
        <v>139</v>
      </c>
      <c r="D76" s="157">
        <v>500000</v>
      </c>
      <c r="E76" s="158">
        <v>20000</v>
      </c>
      <c r="F76" s="159">
        <v>600000</v>
      </c>
      <c r="G76" s="158">
        <v>18181</v>
      </c>
      <c r="H76" s="158">
        <v>30</v>
      </c>
      <c r="I76" s="159">
        <v>181000</v>
      </c>
      <c r="J76" s="160"/>
      <c r="K76" s="161">
        <v>0.1</v>
      </c>
      <c r="L76" s="160">
        <f>G76*K76</f>
        <v>1818.1000000000001</v>
      </c>
      <c r="M76" s="162">
        <v>0.2</v>
      </c>
      <c r="N76" s="121">
        <f>G76*M76</f>
        <v>3636.2000000000003</v>
      </c>
      <c r="O76" s="162">
        <v>0.08</v>
      </c>
      <c r="P76" s="121">
        <f>G76*O76</f>
        <v>1454.48</v>
      </c>
      <c r="Q76" s="162">
        <v>0.12</v>
      </c>
      <c r="R76" s="121">
        <f>Q76*G76</f>
        <v>2181.7199999999998</v>
      </c>
      <c r="S76" s="163">
        <v>0.2</v>
      </c>
      <c r="T76" s="121">
        <f>S76*G76</f>
        <v>3636.2000000000003</v>
      </c>
      <c r="U76" s="163">
        <v>0.1</v>
      </c>
      <c r="V76" s="121">
        <f>U76*G76</f>
        <v>1818.1000000000001</v>
      </c>
      <c r="W76" s="163">
        <v>0.2</v>
      </c>
      <c r="X76" s="121">
        <f>W76*G76</f>
        <v>3636.2000000000003</v>
      </c>
      <c r="Y76" s="163">
        <f>S76+U76+W76</f>
        <v>0.5</v>
      </c>
      <c r="Z76" s="121">
        <f>T76+V76+X76</f>
        <v>9090.5</v>
      </c>
      <c r="AA76" s="163">
        <f>Y76+K76+M76+O76+Q76</f>
        <v>1</v>
      </c>
      <c r="AB76" s="121">
        <f>Z76+R76+P76+N76+L76</f>
        <v>18181</v>
      </c>
      <c r="AC76" s="164">
        <f>J76-AB76</f>
        <v>-18181</v>
      </c>
    </row>
    <row r="77" spans="1:38" ht="38.4" customHeight="1" x14ac:dyDescent="0.35">
      <c r="A77" s="1008"/>
      <c r="B77" s="1009"/>
      <c r="C77" s="165"/>
      <c r="D77" s="166"/>
      <c r="E77" s="167"/>
      <c r="F77" s="167"/>
      <c r="G77" s="167"/>
      <c r="H77" s="158"/>
      <c r="I77" s="167"/>
      <c r="J77" s="167"/>
      <c r="K77" s="167"/>
      <c r="L77" s="168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>
        <f>K77-L77</f>
        <v>0</v>
      </c>
    </row>
    <row r="78" spans="1:38" ht="38.4" customHeight="1" x14ac:dyDescent="0.35">
      <c r="A78" s="1008"/>
      <c r="B78" s="1009"/>
      <c r="C78" s="165"/>
      <c r="D78" s="166"/>
      <c r="E78" s="167"/>
      <c r="F78" s="167"/>
      <c r="G78" s="167"/>
      <c r="H78" s="158"/>
      <c r="I78" s="167"/>
      <c r="J78" s="167"/>
      <c r="K78" s="167"/>
      <c r="L78" s="168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>
        <f>K78-L78</f>
        <v>0</v>
      </c>
    </row>
    <row r="79" spans="1:38" ht="38.4" customHeight="1" x14ac:dyDescent="0.35">
      <c r="A79" s="1008"/>
      <c r="B79" s="1009"/>
      <c r="C79" s="165"/>
      <c r="D79" s="166"/>
      <c r="E79" s="167"/>
      <c r="F79" s="167"/>
      <c r="G79" s="167"/>
      <c r="H79" s="158"/>
      <c r="I79" s="167"/>
      <c r="J79" s="167"/>
      <c r="K79" s="167"/>
      <c r="L79" s="168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</row>
    <row r="80" spans="1:38" ht="38.4" customHeight="1" x14ac:dyDescent="0.35">
      <c r="A80" s="1008"/>
      <c r="B80" s="1009"/>
      <c r="C80" s="165"/>
      <c r="D80" s="166"/>
      <c r="E80" s="167"/>
      <c r="F80" s="167"/>
      <c r="G80" s="167"/>
      <c r="H80" s="158"/>
      <c r="I80" s="167"/>
      <c r="J80" s="167"/>
      <c r="K80" s="167"/>
      <c r="L80" s="168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>
        <f>K80-L80</f>
        <v>0</v>
      </c>
    </row>
    <row r="81" spans="1:38" ht="28.95" customHeight="1" x14ac:dyDescent="0.35">
      <c r="A81" s="1010" t="s">
        <v>140</v>
      </c>
      <c r="B81" s="1011"/>
      <c r="C81" s="1011"/>
      <c r="D81" s="1011"/>
      <c r="E81" s="1012"/>
      <c r="F81" s="157"/>
      <c r="G81" s="157"/>
      <c r="H81" s="158"/>
      <c r="I81" s="157">
        <f>SUM(I76:I80)</f>
        <v>181000</v>
      </c>
      <c r="J81" s="169">
        <f>SUM(J76:J80)</f>
        <v>0</v>
      </c>
      <c r="K81" s="169">
        <f>SUM(K76:K80)</f>
        <v>0.1</v>
      </c>
      <c r="L81" s="169">
        <f>SUM(L76:L80)</f>
        <v>1818.1000000000001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>
        <f>SUM(AC76:AC80)</f>
        <v>-18181</v>
      </c>
    </row>
    <row r="82" spans="1:38" s="176" customFormat="1" ht="16.2" customHeight="1" x14ac:dyDescent="0.35">
      <c r="A82" s="170"/>
      <c r="B82" s="170"/>
      <c r="C82" s="170"/>
      <c r="D82" s="170"/>
      <c r="E82" s="170"/>
      <c r="F82" s="171"/>
      <c r="G82" s="171"/>
      <c r="H82" s="172"/>
      <c r="I82" s="171"/>
      <c r="J82" s="173"/>
      <c r="K82" s="174"/>
      <c r="L82" s="174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H82" s="177"/>
      <c r="AI82" s="177"/>
      <c r="AJ82" s="177"/>
      <c r="AK82" s="177"/>
      <c r="AL82" s="177"/>
    </row>
    <row r="83" spans="1:38" ht="28.95" customHeight="1" x14ac:dyDescent="0.35">
      <c r="A83" s="74" t="s">
        <v>141</v>
      </c>
      <c r="B83" s="75"/>
      <c r="C83" s="75"/>
      <c r="D83" s="75"/>
      <c r="E83" s="75"/>
      <c r="F83" s="178"/>
      <c r="G83" s="179"/>
      <c r="H83" s="179"/>
      <c r="I83" s="178"/>
      <c r="J83" s="180"/>
      <c r="K83" s="181">
        <f>K81+K67</f>
        <v>500.1</v>
      </c>
      <c r="L83" s="181">
        <f>L81+L67</f>
        <v>32218.1</v>
      </c>
      <c r="M83" s="181">
        <f>M81+M67</f>
        <v>600</v>
      </c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>
        <f>AC81+AC67</f>
        <v>-170181</v>
      </c>
    </row>
    <row r="84" spans="1:38" x14ac:dyDescent="0.35">
      <c r="A84" s="102"/>
      <c r="B84" s="103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38" ht="21" thickBot="1" x14ac:dyDescent="0.4">
      <c r="A85" s="182"/>
      <c r="B85" s="183"/>
      <c r="C85" s="183"/>
      <c r="D85" s="183"/>
      <c r="E85" s="183"/>
      <c r="F85" s="183"/>
      <c r="G85" s="183"/>
      <c r="H85" s="183"/>
      <c r="I85" s="183"/>
      <c r="J85" s="184"/>
      <c r="K85" s="184"/>
      <c r="L85" s="18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8" ht="30.6" thickBot="1" x14ac:dyDescent="0.55000000000000004">
      <c r="A86" s="17" t="s">
        <v>142</v>
      </c>
      <c r="B86" s="185"/>
      <c r="C86" s="185"/>
      <c r="D86" s="185"/>
      <c r="E86" s="185"/>
      <c r="F86" s="185"/>
      <c r="G86" s="185"/>
      <c r="H86" s="185"/>
      <c r="I86" s="185"/>
      <c r="J86" s="186"/>
      <c r="K86" s="186"/>
      <c r="L86" s="186"/>
      <c r="M86" s="1"/>
      <c r="N86" s="1"/>
      <c r="O86" s="1"/>
      <c r="P86" s="1"/>
      <c r="Q86" s="1"/>
      <c r="R86" s="1"/>
      <c r="S86" s="953" t="s">
        <v>11</v>
      </c>
      <c r="T86" s="954"/>
      <c r="U86" s="954"/>
      <c r="V86" s="954"/>
      <c r="W86" s="954"/>
      <c r="X86" s="954"/>
      <c r="Y86" s="954"/>
      <c r="Z86" s="955"/>
      <c r="AA86" s="1"/>
      <c r="AB86" s="1"/>
    </row>
    <row r="87" spans="1:38" ht="24.6" x14ac:dyDescent="0.4">
      <c r="A87" s="187"/>
      <c r="B87" s="17"/>
      <c r="C87" s="17"/>
      <c r="D87" s="17"/>
      <c r="E87" s="17"/>
      <c r="F87" s="17"/>
      <c r="G87" s="17"/>
      <c r="H87" s="17"/>
      <c r="J87" s="188"/>
      <c r="K87" s="948" t="s">
        <v>12</v>
      </c>
      <c r="L87" s="949"/>
      <c r="M87" s="948" t="s">
        <v>13</v>
      </c>
      <c r="N87" s="949"/>
      <c r="O87" s="948" t="s">
        <v>14</v>
      </c>
      <c r="P87" s="949"/>
      <c r="Q87" s="948" t="s">
        <v>15</v>
      </c>
      <c r="R87" s="949"/>
      <c r="S87" s="946" t="s">
        <v>13</v>
      </c>
      <c r="T87" s="947"/>
      <c r="U87" s="946" t="s">
        <v>14</v>
      </c>
      <c r="V87" s="947"/>
      <c r="W87" s="946" t="s">
        <v>12</v>
      </c>
      <c r="X87" s="947"/>
      <c r="Y87" s="946" t="s">
        <v>16</v>
      </c>
      <c r="Z87" s="947"/>
      <c r="AA87" s="1"/>
      <c r="AB87" s="1"/>
    </row>
    <row r="88" spans="1:38" ht="17.399999999999999" customHeight="1" x14ac:dyDescent="0.35">
      <c r="A88" s="1002" t="s">
        <v>17</v>
      </c>
      <c r="B88" s="1003"/>
      <c r="C88" s="1003"/>
      <c r="D88" s="1003"/>
      <c r="E88" s="1003"/>
      <c r="F88" s="1003"/>
      <c r="G88" s="1003"/>
      <c r="H88" s="22" t="s">
        <v>18</v>
      </c>
      <c r="I88" s="22" t="s">
        <v>19</v>
      </c>
      <c r="J88" s="22" t="s">
        <v>113</v>
      </c>
      <c r="K88" s="1004" t="s">
        <v>20</v>
      </c>
      <c r="L88" s="1005"/>
      <c r="M88" s="1004" t="s">
        <v>21</v>
      </c>
      <c r="N88" s="1005"/>
      <c r="O88" s="1004" t="s">
        <v>22</v>
      </c>
      <c r="P88" s="1005"/>
      <c r="Q88" s="1004" t="s">
        <v>23</v>
      </c>
      <c r="R88" s="1005"/>
      <c r="S88" s="1006" t="s">
        <v>24</v>
      </c>
      <c r="T88" s="1007"/>
      <c r="U88" s="1006" t="s">
        <v>25</v>
      </c>
      <c r="V88" s="1007" t="s">
        <v>35</v>
      </c>
      <c r="W88" s="1006" t="s">
        <v>26</v>
      </c>
      <c r="X88" s="1007" t="s">
        <v>37</v>
      </c>
      <c r="Y88" s="1006" t="s">
        <v>27</v>
      </c>
      <c r="Z88" s="1007"/>
      <c r="AA88" s="22"/>
      <c r="AB88" s="22"/>
      <c r="AC88" s="22" t="s">
        <v>24</v>
      </c>
    </row>
    <row r="89" spans="1:38" ht="15" customHeight="1" x14ac:dyDescent="0.35">
      <c r="A89" s="996" t="s">
        <v>143</v>
      </c>
      <c r="B89" s="997"/>
      <c r="C89" s="997"/>
      <c r="D89" s="997"/>
      <c r="E89" s="997"/>
      <c r="F89" s="997"/>
      <c r="G89" s="997"/>
      <c r="H89" s="190" t="s">
        <v>135</v>
      </c>
      <c r="I89" s="190" t="s">
        <v>144</v>
      </c>
      <c r="J89" s="42" t="s">
        <v>50</v>
      </c>
      <c r="K89" s="998"/>
      <c r="L89" s="999"/>
      <c r="M89" s="998"/>
      <c r="N89" s="999"/>
      <c r="O89" s="1000"/>
      <c r="P89" s="1001"/>
      <c r="Q89" s="1000"/>
      <c r="R89" s="1001"/>
      <c r="S89" s="1000"/>
      <c r="T89" s="1001"/>
      <c r="U89" s="1000"/>
      <c r="V89" s="1001"/>
      <c r="W89" s="1000"/>
      <c r="X89" s="1001"/>
      <c r="Y89" s="1000"/>
      <c r="Z89" s="1001"/>
      <c r="AA89" s="191"/>
      <c r="AB89" s="191"/>
      <c r="AC89" s="191"/>
    </row>
    <row r="90" spans="1:38" ht="20.25" customHeight="1" x14ac:dyDescent="0.35">
      <c r="A90" s="992" t="s">
        <v>145</v>
      </c>
      <c r="B90" s="993"/>
      <c r="C90" s="993"/>
      <c r="D90" s="993"/>
      <c r="E90" s="993"/>
      <c r="F90" s="993"/>
      <c r="G90" s="993"/>
      <c r="H90" s="192" t="s">
        <v>146</v>
      </c>
      <c r="I90" s="192" t="s">
        <v>146</v>
      </c>
      <c r="J90" s="42" t="s">
        <v>61</v>
      </c>
      <c r="K90" s="994" t="s">
        <v>99</v>
      </c>
      <c r="L90" s="995"/>
      <c r="M90" s="994" t="s">
        <v>99</v>
      </c>
      <c r="N90" s="995"/>
      <c r="O90" s="984" t="s">
        <v>99</v>
      </c>
      <c r="P90" s="985"/>
      <c r="Q90" s="984" t="s">
        <v>99</v>
      </c>
      <c r="R90" s="985"/>
      <c r="S90" s="984" t="s">
        <v>99</v>
      </c>
      <c r="T90" s="985"/>
      <c r="U90" s="984" t="s">
        <v>99</v>
      </c>
      <c r="V90" s="985"/>
      <c r="W90" s="984" t="s">
        <v>99</v>
      </c>
      <c r="X90" s="985"/>
      <c r="Y90" s="984" t="s">
        <v>99</v>
      </c>
      <c r="Z90" s="985"/>
      <c r="AA90" s="194"/>
      <c r="AB90" s="194"/>
      <c r="AC90" s="194" t="s">
        <v>147</v>
      </c>
    </row>
    <row r="91" spans="1:38" ht="18" customHeight="1" x14ac:dyDescent="0.35">
      <c r="A91" s="986" t="s">
        <v>148</v>
      </c>
      <c r="B91" s="987"/>
      <c r="C91" s="987"/>
      <c r="D91" s="987"/>
      <c r="E91" s="987"/>
      <c r="F91" s="987"/>
      <c r="G91" s="987"/>
      <c r="H91" s="195" t="s">
        <v>149</v>
      </c>
      <c r="I91" s="195" t="s">
        <v>150</v>
      </c>
      <c r="J91" s="47" t="s">
        <v>70</v>
      </c>
      <c r="K91" s="988" t="s">
        <v>151</v>
      </c>
      <c r="L91" s="989"/>
      <c r="M91" s="988" t="s">
        <v>151</v>
      </c>
      <c r="N91" s="989"/>
      <c r="O91" s="990" t="s">
        <v>151</v>
      </c>
      <c r="P91" s="991"/>
      <c r="Q91" s="990" t="s">
        <v>151</v>
      </c>
      <c r="R91" s="991"/>
      <c r="S91" s="990" t="s">
        <v>151</v>
      </c>
      <c r="T91" s="991"/>
      <c r="U91" s="990" t="s">
        <v>151</v>
      </c>
      <c r="V91" s="991"/>
      <c r="W91" s="990" t="s">
        <v>151</v>
      </c>
      <c r="X91" s="991"/>
      <c r="Y91" s="990" t="s">
        <v>151</v>
      </c>
      <c r="Z91" s="991"/>
      <c r="AA91" s="53"/>
      <c r="AB91" s="53"/>
      <c r="AC91" s="53" t="s">
        <v>72</v>
      </c>
    </row>
    <row r="92" spans="1:38" ht="22.2" customHeight="1" x14ac:dyDescent="0.35">
      <c r="A92" s="982" t="s">
        <v>152</v>
      </c>
      <c r="B92" s="983"/>
      <c r="C92" s="983"/>
      <c r="D92" s="983"/>
      <c r="E92" s="983"/>
      <c r="F92" s="983"/>
      <c r="G92" s="983"/>
      <c r="H92" s="121">
        <v>37000</v>
      </c>
      <c r="I92" s="122">
        <v>6</v>
      </c>
      <c r="J92" s="121"/>
      <c r="K92" s="976">
        <v>100</v>
      </c>
      <c r="L92" s="977"/>
      <c r="M92" s="976">
        <v>100</v>
      </c>
      <c r="N92" s="977"/>
      <c r="O92" s="976">
        <v>100</v>
      </c>
      <c r="P92" s="977"/>
      <c r="Q92" s="976">
        <v>20</v>
      </c>
      <c r="R92" s="977"/>
      <c r="S92" s="976">
        <v>100</v>
      </c>
      <c r="T92" s="977"/>
      <c r="U92" s="976">
        <v>80</v>
      </c>
      <c r="V92" s="977"/>
      <c r="W92" s="976">
        <v>100</v>
      </c>
      <c r="X92" s="977"/>
      <c r="Y92" s="976">
        <f>SUM(S92:X92)</f>
        <v>280</v>
      </c>
      <c r="Z92" s="977"/>
      <c r="AA92" s="196"/>
      <c r="AB92" s="196"/>
      <c r="AC92" s="196">
        <f>J92-K92</f>
        <v>-100</v>
      </c>
    </row>
    <row r="93" spans="1:38" ht="22.2" customHeight="1" x14ac:dyDescent="0.35">
      <c r="A93" s="978"/>
      <c r="B93" s="979"/>
      <c r="C93" s="979"/>
      <c r="D93" s="979"/>
      <c r="E93" s="979"/>
      <c r="F93" s="979"/>
      <c r="G93" s="979"/>
      <c r="H93" s="122"/>
      <c r="I93" s="122"/>
      <c r="J93" s="122"/>
      <c r="K93" s="976"/>
      <c r="L93" s="977"/>
      <c r="M93" s="976"/>
      <c r="N93" s="977"/>
      <c r="O93" s="980"/>
      <c r="P93" s="981"/>
      <c r="Q93" s="980"/>
      <c r="R93" s="981"/>
      <c r="S93" s="980"/>
      <c r="T93" s="981"/>
      <c r="U93" s="980"/>
      <c r="V93" s="981"/>
      <c r="W93" s="980"/>
      <c r="X93" s="981"/>
      <c r="Y93" s="980"/>
      <c r="Z93" s="981"/>
      <c r="AA93" s="122"/>
      <c r="AB93" s="122"/>
      <c r="AC93" s="122">
        <f>K93-L93</f>
        <v>0</v>
      </c>
    </row>
    <row r="94" spans="1:38" ht="22.2" customHeight="1" x14ac:dyDescent="0.35">
      <c r="A94" s="978"/>
      <c r="B94" s="979"/>
      <c r="C94" s="979"/>
      <c r="D94" s="979"/>
      <c r="E94" s="979"/>
      <c r="F94" s="979"/>
      <c r="G94" s="979"/>
      <c r="H94" s="122"/>
      <c r="I94" s="122"/>
      <c r="J94" s="122"/>
      <c r="K94" s="976"/>
      <c r="L94" s="977"/>
      <c r="M94" s="976"/>
      <c r="N94" s="977"/>
      <c r="O94" s="980"/>
      <c r="P94" s="981"/>
      <c r="Q94" s="980"/>
      <c r="R94" s="981"/>
      <c r="S94" s="980"/>
      <c r="T94" s="981"/>
      <c r="U94" s="980"/>
      <c r="V94" s="981"/>
      <c r="W94" s="980"/>
      <c r="X94" s="981"/>
      <c r="Y94" s="980"/>
      <c r="Z94" s="981"/>
      <c r="AA94" s="122"/>
      <c r="AB94" s="122"/>
      <c r="AC94" s="122">
        <f>K94-L94</f>
        <v>0</v>
      </c>
    </row>
    <row r="95" spans="1:38" ht="22.2" customHeight="1" x14ac:dyDescent="0.35">
      <c r="A95" s="978"/>
      <c r="B95" s="979"/>
      <c r="C95" s="979"/>
      <c r="D95" s="979"/>
      <c r="E95" s="979"/>
      <c r="F95" s="979"/>
      <c r="G95" s="979"/>
      <c r="H95" s="122"/>
      <c r="I95" s="122"/>
      <c r="J95" s="122"/>
      <c r="K95" s="976"/>
      <c r="L95" s="977"/>
      <c r="M95" s="976"/>
      <c r="N95" s="977"/>
      <c r="O95" s="980"/>
      <c r="P95" s="981"/>
      <c r="Q95" s="980"/>
      <c r="R95" s="981"/>
      <c r="S95" s="980"/>
      <c r="T95" s="981"/>
      <c r="U95" s="980"/>
      <c r="V95" s="981"/>
      <c r="W95" s="980"/>
      <c r="X95" s="981"/>
      <c r="Y95" s="980"/>
      <c r="Z95" s="981"/>
      <c r="AA95" s="122"/>
      <c r="AB95" s="122"/>
      <c r="AC95" s="122">
        <f>K95-L95</f>
        <v>0</v>
      </c>
    </row>
    <row r="96" spans="1:38" ht="22.2" customHeight="1" x14ac:dyDescent="0.35">
      <c r="A96" s="978"/>
      <c r="B96" s="979"/>
      <c r="C96" s="979"/>
      <c r="D96" s="979"/>
      <c r="E96" s="979"/>
      <c r="F96" s="979"/>
      <c r="G96" s="979"/>
      <c r="H96" s="122"/>
      <c r="I96" s="122"/>
      <c r="J96" s="122"/>
      <c r="K96" s="976"/>
      <c r="L96" s="977"/>
      <c r="M96" s="976"/>
      <c r="N96" s="977"/>
      <c r="O96" s="980"/>
      <c r="P96" s="981"/>
      <c r="Q96" s="980"/>
      <c r="R96" s="981"/>
      <c r="S96" s="980"/>
      <c r="T96" s="981"/>
      <c r="U96" s="980"/>
      <c r="V96" s="981"/>
      <c r="W96" s="980"/>
      <c r="X96" s="981"/>
      <c r="Y96" s="980"/>
      <c r="Z96" s="981"/>
      <c r="AA96" s="122"/>
      <c r="AB96" s="122"/>
      <c r="AC96" s="122">
        <f>K96-L96</f>
        <v>0</v>
      </c>
    </row>
    <row r="97" spans="1:29" ht="22.2" customHeight="1" x14ac:dyDescent="0.35">
      <c r="A97" s="74" t="s">
        <v>153</v>
      </c>
      <c r="B97" s="197"/>
      <c r="C97" s="197"/>
      <c r="D97" s="197"/>
      <c r="E97" s="197"/>
      <c r="F97" s="197"/>
      <c r="G97" s="197"/>
      <c r="H97" s="121">
        <f>SUM(H90:H96)</f>
        <v>37000</v>
      </c>
      <c r="I97" s="122">
        <f>SUM(I90:I96)</f>
        <v>6</v>
      </c>
      <c r="J97" s="121">
        <f>SUM(J90:J96)</f>
        <v>0</v>
      </c>
      <c r="K97" s="976">
        <f>SUM(K92:L96)</f>
        <v>100</v>
      </c>
      <c r="L97" s="977"/>
      <c r="M97" s="976">
        <f>SUM(M92:N96)</f>
        <v>100</v>
      </c>
      <c r="N97" s="977"/>
      <c r="O97" s="976">
        <f>SUM(O92:P96)</f>
        <v>100</v>
      </c>
      <c r="P97" s="977"/>
      <c r="Q97" s="976">
        <v>600</v>
      </c>
      <c r="R97" s="977"/>
      <c r="S97" s="976">
        <v>600</v>
      </c>
      <c r="T97" s="977"/>
      <c r="U97" s="976"/>
      <c r="V97" s="977"/>
      <c r="W97" s="976"/>
      <c r="X97" s="977"/>
      <c r="Y97" s="976"/>
      <c r="Z97" s="977"/>
      <c r="AA97" s="121"/>
      <c r="AB97" s="121"/>
      <c r="AC97" s="121">
        <f>SUM(AC90:AC96)</f>
        <v>-100</v>
      </c>
    </row>
    <row r="98" spans="1:29" ht="21" thickBot="1" x14ac:dyDescent="0.4">
      <c r="A98" s="102"/>
      <c r="B98" s="103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:29" ht="30.6" thickBot="1" x14ac:dyDescent="0.55000000000000004">
      <c r="A99" s="17" t="s">
        <v>154</v>
      </c>
      <c r="B99" s="198"/>
      <c r="C99" s="198"/>
      <c r="D99" s="198"/>
      <c r="E99" s="198"/>
      <c r="F99" s="3"/>
      <c r="G99" s="3"/>
      <c r="H99" s="3"/>
      <c r="I99" s="3"/>
      <c r="J99" s="186"/>
      <c r="K99" s="186"/>
      <c r="L99" s="186"/>
      <c r="M99" s="1"/>
      <c r="N99" s="1"/>
      <c r="O99" s="1"/>
      <c r="P99" s="1"/>
      <c r="Q99" s="1"/>
      <c r="R99" s="1"/>
      <c r="S99" s="953" t="s">
        <v>11</v>
      </c>
      <c r="T99" s="954"/>
      <c r="U99" s="954"/>
      <c r="V99" s="954"/>
      <c r="W99" s="954"/>
      <c r="X99" s="954"/>
      <c r="Y99" s="954"/>
      <c r="Z99" s="955"/>
      <c r="AA99" s="1"/>
      <c r="AB99" s="1"/>
    </row>
    <row r="100" spans="1:29" ht="24.6" x14ac:dyDescent="0.4">
      <c r="A100" s="17"/>
      <c r="B100" s="198"/>
      <c r="C100" s="198"/>
      <c r="D100" s="198"/>
      <c r="E100" s="198"/>
      <c r="F100" s="3"/>
      <c r="G100" s="3"/>
      <c r="H100" s="3"/>
      <c r="I100" s="3"/>
      <c r="J100" s="186"/>
      <c r="K100" s="948" t="s">
        <v>12</v>
      </c>
      <c r="L100" s="949"/>
      <c r="M100" s="948" t="s">
        <v>13</v>
      </c>
      <c r="N100" s="949"/>
      <c r="O100" s="948" t="s">
        <v>14</v>
      </c>
      <c r="P100" s="949"/>
      <c r="Q100" s="948" t="s">
        <v>15</v>
      </c>
      <c r="R100" s="949"/>
      <c r="S100" s="946" t="s">
        <v>13</v>
      </c>
      <c r="T100" s="947"/>
      <c r="U100" s="946" t="s">
        <v>14</v>
      </c>
      <c r="V100" s="947"/>
      <c r="W100" s="946" t="s">
        <v>12</v>
      </c>
      <c r="X100" s="947"/>
      <c r="Y100" s="946" t="s">
        <v>16</v>
      </c>
      <c r="Z100" s="947"/>
      <c r="AA100" s="1"/>
      <c r="AB100" s="1"/>
    </row>
    <row r="101" spans="1:29" x14ac:dyDescent="0.35">
      <c r="A101" s="3"/>
      <c r="B101" s="199"/>
      <c r="C101" s="962" t="s">
        <v>17</v>
      </c>
      <c r="D101" s="963"/>
      <c r="E101" s="963"/>
      <c r="F101" s="963"/>
      <c r="G101" s="963"/>
      <c r="H101" s="963"/>
      <c r="I101" s="963"/>
      <c r="J101" s="22" t="s">
        <v>18</v>
      </c>
      <c r="K101" s="22"/>
      <c r="L101" s="22" t="s">
        <v>19</v>
      </c>
      <c r="M101" s="22"/>
      <c r="N101" s="22"/>
      <c r="O101" s="22"/>
      <c r="P101" s="22"/>
      <c r="Q101" s="22"/>
      <c r="R101" s="22"/>
      <c r="S101" s="26" t="s">
        <v>32</v>
      </c>
      <c r="T101" s="26" t="s">
        <v>33</v>
      </c>
      <c r="U101" s="26" t="s">
        <v>34</v>
      </c>
      <c r="V101" s="26" t="s">
        <v>35</v>
      </c>
      <c r="W101" s="26" t="s">
        <v>36</v>
      </c>
      <c r="X101" s="26" t="s">
        <v>37</v>
      </c>
      <c r="Y101" s="26"/>
      <c r="Z101" s="26"/>
      <c r="AA101" s="22"/>
      <c r="AB101" s="22"/>
      <c r="AC101" s="22" t="s">
        <v>22</v>
      </c>
    </row>
    <row r="102" spans="1:29" ht="12.6" customHeight="1" x14ac:dyDescent="0.35">
      <c r="A102" s="200"/>
      <c r="B102" s="199"/>
      <c r="C102" s="968" t="s">
        <v>155</v>
      </c>
      <c r="D102" s="969"/>
      <c r="E102" s="969"/>
      <c r="F102" s="969"/>
      <c r="G102" s="969"/>
      <c r="H102" s="969"/>
      <c r="I102" s="969"/>
      <c r="J102" s="42" t="s">
        <v>50</v>
      </c>
      <c r="K102" s="42"/>
      <c r="L102" s="20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</row>
    <row r="103" spans="1:29" ht="10.199999999999999" customHeight="1" x14ac:dyDescent="0.35">
      <c r="A103" s="202"/>
      <c r="B103" s="203"/>
      <c r="C103" s="970"/>
      <c r="D103" s="971"/>
      <c r="E103" s="971"/>
      <c r="F103" s="971"/>
      <c r="G103" s="971"/>
      <c r="H103" s="971"/>
      <c r="I103" s="971"/>
      <c r="J103" s="42" t="s">
        <v>61</v>
      </c>
      <c r="K103" s="42"/>
      <c r="L103" s="192" t="s">
        <v>99</v>
      </c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 t="s">
        <v>156</v>
      </c>
    </row>
    <row r="104" spans="1:29" x14ac:dyDescent="0.35">
      <c r="A104" s="202"/>
      <c r="B104" s="202"/>
      <c r="C104" s="972"/>
      <c r="D104" s="973"/>
      <c r="E104" s="973"/>
      <c r="F104" s="973"/>
      <c r="G104" s="973"/>
      <c r="H104" s="973"/>
      <c r="I104" s="973"/>
      <c r="J104" s="47" t="s">
        <v>70</v>
      </c>
      <c r="K104" s="47"/>
      <c r="L104" s="195" t="s">
        <v>151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 t="s">
        <v>72</v>
      </c>
    </row>
    <row r="105" spans="1:29" ht="14.4" customHeight="1" x14ac:dyDescent="0.35">
      <c r="C105" s="204" t="s">
        <v>157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9" x14ac:dyDescent="0.35">
      <c r="A106" s="202"/>
      <c r="B106" s="202"/>
      <c r="C106" s="962" t="s">
        <v>158</v>
      </c>
      <c r="D106" s="963"/>
      <c r="E106" s="974" t="s">
        <v>159</v>
      </c>
      <c r="F106" s="975"/>
      <c r="G106" s="975"/>
      <c r="H106" s="975"/>
      <c r="I106" s="975"/>
      <c r="J106" s="205"/>
      <c r="K106" s="205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>
        <f>K106-L106</f>
        <v>0</v>
      </c>
    </row>
    <row r="107" spans="1:29" ht="14.4" customHeight="1" x14ac:dyDescent="0.35">
      <c r="A107" s="1" t="s">
        <v>158</v>
      </c>
      <c r="C107" s="204" t="s">
        <v>160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9" x14ac:dyDescent="0.35">
      <c r="A108" s="206"/>
      <c r="B108" s="207"/>
      <c r="C108" s="956"/>
      <c r="D108" s="957"/>
      <c r="E108" s="974" t="s">
        <v>161</v>
      </c>
      <c r="F108" s="975"/>
      <c r="G108" s="975"/>
      <c r="H108" s="975"/>
      <c r="I108" s="975"/>
      <c r="J108" s="122"/>
      <c r="K108" s="122"/>
      <c r="L108" s="209">
        <v>100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>
        <f t="shared" ref="AC108:AC123" si="35">K108-L108</f>
        <v>-100</v>
      </c>
    </row>
    <row r="109" spans="1:29" x14ac:dyDescent="0.35">
      <c r="A109" s="199"/>
      <c r="B109" s="207"/>
      <c r="C109" s="958"/>
      <c r="D109" s="959"/>
      <c r="E109" s="210" t="s">
        <v>162</v>
      </c>
      <c r="F109" s="211"/>
      <c r="G109" s="211"/>
      <c r="H109" s="211"/>
      <c r="I109" s="211"/>
      <c r="J109" s="122"/>
      <c r="K109" s="212"/>
      <c r="L109" s="213">
        <v>200</v>
      </c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>
        <f t="shared" si="35"/>
        <v>-200</v>
      </c>
    </row>
    <row r="110" spans="1:29" x14ac:dyDescent="0.35">
      <c r="A110" s="199"/>
      <c r="B110" s="215"/>
      <c r="C110" s="958"/>
      <c r="D110" s="959"/>
      <c r="E110" s="210" t="s">
        <v>163</v>
      </c>
      <c r="F110" s="211"/>
      <c r="G110" s="211"/>
      <c r="H110" s="211"/>
      <c r="I110" s="211"/>
      <c r="J110" s="122"/>
      <c r="K110" s="212"/>
      <c r="L110" s="213">
        <v>100</v>
      </c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>
        <f t="shared" si="35"/>
        <v>-100</v>
      </c>
    </row>
    <row r="111" spans="1:29" x14ac:dyDescent="0.35">
      <c r="A111" s="199"/>
      <c r="B111" s="215"/>
      <c r="C111" s="958"/>
      <c r="D111" s="959"/>
      <c r="E111" s="210" t="s">
        <v>164</v>
      </c>
      <c r="F111" s="211"/>
      <c r="G111" s="211"/>
      <c r="H111" s="211"/>
      <c r="I111" s="211"/>
      <c r="J111" s="122"/>
      <c r="K111" s="212"/>
      <c r="L111" s="213">
        <v>50</v>
      </c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>
        <f t="shared" si="35"/>
        <v>-50</v>
      </c>
    </row>
    <row r="112" spans="1:29" x14ac:dyDescent="0.35">
      <c r="A112" s="199"/>
      <c r="B112" s="215"/>
      <c r="C112" s="958"/>
      <c r="D112" s="959"/>
      <c r="E112" s="210" t="s">
        <v>165</v>
      </c>
      <c r="F112" s="211"/>
      <c r="G112" s="211"/>
      <c r="H112" s="211"/>
      <c r="I112" s="211"/>
      <c r="J112" s="122"/>
      <c r="K112" s="212"/>
      <c r="L112" s="213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>
        <f t="shared" si="35"/>
        <v>0</v>
      </c>
    </row>
    <row r="113" spans="1:29" x14ac:dyDescent="0.35">
      <c r="A113" s="199"/>
      <c r="B113" s="215"/>
      <c r="C113" s="958"/>
      <c r="D113" s="959"/>
      <c r="E113" s="210" t="s">
        <v>166</v>
      </c>
      <c r="F113" s="211"/>
      <c r="G113" s="211"/>
      <c r="H113" s="211"/>
      <c r="I113" s="211"/>
      <c r="J113" s="122"/>
      <c r="K113" s="212"/>
      <c r="L113" s="213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>
        <f t="shared" si="35"/>
        <v>0</v>
      </c>
    </row>
    <row r="114" spans="1:29" x14ac:dyDescent="0.35">
      <c r="A114" s="199"/>
      <c r="B114" s="215"/>
      <c r="C114" s="958"/>
      <c r="D114" s="959"/>
      <c r="E114" s="210" t="s">
        <v>167</v>
      </c>
      <c r="F114" s="211"/>
      <c r="G114" s="211"/>
      <c r="H114" s="211"/>
      <c r="I114" s="211"/>
      <c r="J114" s="122"/>
      <c r="K114" s="212"/>
      <c r="L114" s="213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>
        <f t="shared" si="35"/>
        <v>0</v>
      </c>
    </row>
    <row r="115" spans="1:29" x14ac:dyDescent="0.35">
      <c r="A115" s="199"/>
      <c r="B115" s="215"/>
      <c r="C115" s="958"/>
      <c r="D115" s="959"/>
      <c r="E115" s="210" t="s">
        <v>168</v>
      </c>
      <c r="F115" s="211"/>
      <c r="G115" s="211"/>
      <c r="H115" s="211"/>
      <c r="I115" s="211"/>
      <c r="J115" s="122"/>
      <c r="K115" s="212"/>
      <c r="L115" s="213">
        <v>120</v>
      </c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>
        <f t="shared" si="35"/>
        <v>-120</v>
      </c>
    </row>
    <row r="116" spans="1:29" x14ac:dyDescent="0.35">
      <c r="A116" s="199"/>
      <c r="B116" s="215"/>
      <c r="C116" s="958"/>
      <c r="D116" s="959"/>
      <c r="E116" s="210" t="s">
        <v>169</v>
      </c>
      <c r="F116" s="211"/>
      <c r="G116" s="211"/>
      <c r="H116" s="211"/>
      <c r="I116" s="211"/>
      <c r="J116" s="122"/>
      <c r="K116" s="212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>
        <f t="shared" si="35"/>
        <v>0</v>
      </c>
    </row>
    <row r="117" spans="1:29" x14ac:dyDescent="0.35">
      <c r="A117" s="199"/>
      <c r="B117" s="215"/>
      <c r="C117" s="958"/>
      <c r="D117" s="959"/>
      <c r="E117" s="210" t="s">
        <v>170</v>
      </c>
      <c r="F117" s="211"/>
      <c r="G117" s="211"/>
      <c r="H117" s="211"/>
      <c r="I117" s="211"/>
      <c r="J117" s="122"/>
      <c r="K117" s="216"/>
      <c r="L117" s="213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>
        <f t="shared" si="35"/>
        <v>0</v>
      </c>
    </row>
    <row r="118" spans="1:29" x14ac:dyDescent="0.35">
      <c r="A118" s="199"/>
      <c r="B118" s="215"/>
      <c r="C118" s="958"/>
      <c r="D118" s="959"/>
      <c r="E118" s="210" t="s">
        <v>171</v>
      </c>
      <c r="F118" s="211"/>
      <c r="G118" s="211"/>
      <c r="H118" s="211"/>
      <c r="I118" s="211"/>
      <c r="J118" s="122"/>
      <c r="K118" s="217"/>
      <c r="L118" s="213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>
        <f t="shared" si="35"/>
        <v>0</v>
      </c>
    </row>
    <row r="119" spans="1:29" x14ac:dyDescent="0.35">
      <c r="A119" s="199"/>
      <c r="B119" s="215"/>
      <c r="C119" s="958"/>
      <c r="D119" s="959"/>
      <c r="E119" s="210" t="s">
        <v>172</v>
      </c>
      <c r="F119" s="211"/>
      <c r="G119" s="211"/>
      <c r="H119" s="211"/>
      <c r="I119" s="211"/>
      <c r="J119" s="122"/>
      <c r="K119" s="218"/>
      <c r="L119" s="213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>
        <f t="shared" si="35"/>
        <v>0</v>
      </c>
    </row>
    <row r="120" spans="1:29" x14ac:dyDescent="0.35">
      <c r="A120" s="199"/>
      <c r="B120" s="215"/>
      <c r="C120" s="958"/>
      <c r="D120" s="959"/>
      <c r="E120" s="210" t="s">
        <v>173</v>
      </c>
      <c r="F120" s="211"/>
      <c r="G120" s="211"/>
      <c r="H120" s="211"/>
      <c r="I120" s="211"/>
      <c r="J120" s="122"/>
      <c r="K120" s="212"/>
      <c r="L120" s="213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>
        <f t="shared" si="35"/>
        <v>0</v>
      </c>
    </row>
    <row r="121" spans="1:29" x14ac:dyDescent="0.35">
      <c r="A121" s="199"/>
      <c r="B121" s="215"/>
      <c r="C121" s="958"/>
      <c r="D121" s="959"/>
      <c r="E121" s="210" t="s">
        <v>174</v>
      </c>
      <c r="F121" s="211"/>
      <c r="G121" s="211"/>
      <c r="H121" s="211"/>
      <c r="I121" s="211"/>
      <c r="J121" s="122"/>
      <c r="K121" s="219"/>
      <c r="L121" s="213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>
        <f t="shared" si="35"/>
        <v>0</v>
      </c>
    </row>
    <row r="122" spans="1:29" x14ac:dyDescent="0.35">
      <c r="A122" s="199"/>
      <c r="B122" s="215"/>
      <c r="C122" s="958"/>
      <c r="D122" s="959"/>
      <c r="E122" s="210" t="s">
        <v>175</v>
      </c>
      <c r="F122" s="211"/>
      <c r="G122" s="211"/>
      <c r="H122" s="211"/>
      <c r="I122" s="211"/>
      <c r="J122" s="122"/>
      <c r="K122" s="212"/>
      <c r="L122" s="213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>
        <f t="shared" si="35"/>
        <v>0</v>
      </c>
    </row>
    <row r="123" spans="1:29" x14ac:dyDescent="0.35">
      <c r="A123" s="199"/>
      <c r="B123" s="215"/>
      <c r="C123" s="960"/>
      <c r="D123" s="961"/>
      <c r="E123" s="210" t="s">
        <v>176</v>
      </c>
      <c r="F123" s="211"/>
      <c r="G123" s="211"/>
      <c r="H123" s="211"/>
      <c r="I123" s="211"/>
      <c r="J123" s="220"/>
      <c r="K123" s="220"/>
      <c r="L123" s="221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>
        <f t="shared" si="35"/>
        <v>0</v>
      </c>
    </row>
    <row r="124" spans="1:29" ht="14.4" customHeight="1" x14ac:dyDescent="0.35">
      <c r="C124" s="204" t="s">
        <v>177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35">
      <c r="A125" s="202"/>
      <c r="B125" s="202"/>
      <c r="C125" s="956" t="s">
        <v>158</v>
      </c>
      <c r="D125" s="957"/>
      <c r="E125" s="210" t="s">
        <v>178</v>
      </c>
      <c r="F125" s="211"/>
      <c r="G125" s="211"/>
      <c r="H125" s="211"/>
      <c r="I125" s="211"/>
      <c r="J125" s="122"/>
      <c r="K125" s="122"/>
      <c r="L125" s="1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>
        <f>K125-L125</f>
        <v>0</v>
      </c>
    </row>
    <row r="126" spans="1:29" ht="24" customHeight="1" x14ac:dyDescent="0.35">
      <c r="A126" s="199" t="s">
        <v>158</v>
      </c>
      <c r="B126" s="223"/>
      <c r="C126" s="958" t="s">
        <v>158</v>
      </c>
      <c r="D126" s="959"/>
      <c r="E126" s="966" t="s">
        <v>179</v>
      </c>
      <c r="F126" s="967"/>
      <c r="G126" s="967"/>
      <c r="H126" s="967"/>
      <c r="I126" s="967"/>
      <c r="J126" s="122"/>
      <c r="K126" s="122"/>
      <c r="L126" s="122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>
        <f>K126-L126</f>
        <v>0</v>
      </c>
    </row>
    <row r="127" spans="1:29" x14ac:dyDescent="0.35">
      <c r="A127" s="206"/>
      <c r="B127" s="207"/>
      <c r="C127" s="960" t="s">
        <v>158</v>
      </c>
      <c r="D127" s="961"/>
      <c r="E127" s="210" t="s">
        <v>176</v>
      </c>
      <c r="F127" s="211"/>
      <c r="G127" s="211"/>
      <c r="H127" s="211"/>
      <c r="I127" s="211"/>
      <c r="J127" s="122"/>
      <c r="K127" s="122"/>
      <c r="L127" s="122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>
        <f>K127-L127</f>
        <v>0</v>
      </c>
    </row>
    <row r="128" spans="1:29" ht="14.4" customHeight="1" x14ac:dyDescent="0.35">
      <c r="C128" s="204" t="s">
        <v>180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9" x14ac:dyDescent="0.35">
      <c r="A129" s="199"/>
      <c r="B129" s="215"/>
      <c r="C129" s="956"/>
      <c r="D129" s="957"/>
      <c r="E129" s="210" t="s">
        <v>181</v>
      </c>
      <c r="F129" s="211"/>
      <c r="G129" s="211"/>
      <c r="H129" s="211"/>
      <c r="I129" s="211"/>
      <c r="J129" s="122"/>
      <c r="K129" s="122"/>
      <c r="L129" s="122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>
        <f t="shared" ref="AC129:AC135" si="36">K129-L129</f>
        <v>0</v>
      </c>
    </row>
    <row r="130" spans="1:29" x14ac:dyDescent="0.35">
      <c r="A130" s="199"/>
      <c r="B130" s="215"/>
      <c r="C130" s="958"/>
      <c r="D130" s="959"/>
      <c r="E130" s="210" t="s">
        <v>182</v>
      </c>
      <c r="F130" s="211"/>
      <c r="G130" s="211"/>
      <c r="H130" s="211"/>
      <c r="I130" s="211"/>
      <c r="J130" s="122"/>
      <c r="K130" s="122"/>
      <c r="L130" s="122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>
        <f t="shared" si="36"/>
        <v>0</v>
      </c>
    </row>
    <row r="131" spans="1:29" x14ac:dyDescent="0.35">
      <c r="A131" s="199"/>
      <c r="B131" s="215"/>
      <c r="C131" s="958"/>
      <c r="D131" s="959"/>
      <c r="E131" s="210" t="s">
        <v>183</v>
      </c>
      <c r="F131" s="211"/>
      <c r="G131" s="211"/>
      <c r="H131" s="211"/>
      <c r="I131" s="211"/>
      <c r="J131" s="122"/>
      <c r="K131" s="122"/>
      <c r="L131" s="122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>
        <f t="shared" si="36"/>
        <v>0</v>
      </c>
    </row>
    <row r="132" spans="1:29" x14ac:dyDescent="0.35">
      <c r="A132" s="199"/>
      <c r="B132" s="215"/>
      <c r="C132" s="958"/>
      <c r="D132" s="959"/>
      <c r="E132" s="210" t="s">
        <v>184</v>
      </c>
      <c r="F132" s="211"/>
      <c r="G132" s="211"/>
      <c r="H132" s="211"/>
      <c r="I132" s="211"/>
      <c r="J132" s="122"/>
      <c r="K132" s="122"/>
      <c r="L132" s="122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>
        <f t="shared" si="36"/>
        <v>0</v>
      </c>
    </row>
    <row r="133" spans="1:29" x14ac:dyDescent="0.35">
      <c r="A133" s="199"/>
      <c r="B133" s="215"/>
      <c r="C133" s="958"/>
      <c r="D133" s="959"/>
      <c r="E133" s="210" t="s">
        <v>185</v>
      </c>
      <c r="F133" s="211"/>
      <c r="G133" s="211"/>
      <c r="H133" s="211"/>
      <c r="I133" s="211"/>
      <c r="J133" s="122"/>
      <c r="K133" s="122"/>
      <c r="L133" s="122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>
        <f t="shared" si="36"/>
        <v>0</v>
      </c>
    </row>
    <row r="134" spans="1:29" x14ac:dyDescent="0.35">
      <c r="A134" s="199"/>
      <c r="B134" s="215"/>
      <c r="C134" s="958"/>
      <c r="D134" s="959"/>
      <c r="E134" s="210" t="s">
        <v>186</v>
      </c>
      <c r="F134" s="211"/>
      <c r="G134" s="211"/>
      <c r="H134" s="211"/>
      <c r="I134" s="211"/>
      <c r="J134" s="122"/>
      <c r="K134" s="122"/>
      <c r="L134" s="122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>
        <f t="shared" si="36"/>
        <v>0</v>
      </c>
    </row>
    <row r="135" spans="1:29" x14ac:dyDescent="0.35">
      <c r="A135" s="199"/>
      <c r="B135" s="215"/>
      <c r="C135" s="960"/>
      <c r="D135" s="961"/>
      <c r="E135" s="210" t="s">
        <v>176</v>
      </c>
      <c r="F135" s="211"/>
      <c r="G135" s="211"/>
      <c r="H135" s="211"/>
      <c r="I135" s="211"/>
      <c r="J135" s="122"/>
      <c r="K135" s="122"/>
      <c r="L135" s="122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>
        <f t="shared" si="36"/>
        <v>0</v>
      </c>
    </row>
    <row r="136" spans="1:29" ht="14.4" customHeight="1" x14ac:dyDescent="0.35">
      <c r="C136" s="204" t="s">
        <v>187</v>
      </c>
      <c r="I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9" x14ac:dyDescent="0.35">
      <c r="A137" s="199"/>
      <c r="B137" s="215"/>
      <c r="C137" s="956"/>
      <c r="D137" s="957"/>
      <c r="E137" s="210" t="s">
        <v>188</v>
      </c>
      <c r="F137" s="211"/>
      <c r="G137" s="211"/>
      <c r="H137" s="211"/>
      <c r="I137" s="211"/>
      <c r="J137" s="122"/>
      <c r="K137" s="122"/>
      <c r="L137" s="122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>
        <f>K137-L137</f>
        <v>0</v>
      </c>
    </row>
    <row r="138" spans="1:29" x14ac:dyDescent="0.35">
      <c r="A138" s="199"/>
      <c r="B138" s="215"/>
      <c r="C138" s="960"/>
      <c r="D138" s="961"/>
      <c r="E138" s="210" t="s">
        <v>189</v>
      </c>
      <c r="F138" s="211"/>
      <c r="G138" s="211"/>
      <c r="H138" s="211"/>
      <c r="I138" s="211"/>
      <c r="J138" s="122"/>
      <c r="K138" s="122"/>
      <c r="L138" s="122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>
        <f>K138-L138</f>
        <v>0</v>
      </c>
    </row>
    <row r="139" spans="1:29" ht="14.4" customHeight="1" x14ac:dyDescent="0.35">
      <c r="C139" s="204" t="s">
        <v>190</v>
      </c>
      <c r="I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9" x14ac:dyDescent="0.35">
      <c r="A140" s="199"/>
      <c r="B140" s="215"/>
      <c r="C140" s="956"/>
      <c r="D140" s="957"/>
      <c r="E140" s="210" t="s">
        <v>191</v>
      </c>
      <c r="F140" s="211"/>
      <c r="G140" s="211"/>
      <c r="H140" s="211"/>
      <c r="I140" s="211"/>
      <c r="J140" s="212"/>
      <c r="K140" s="212"/>
      <c r="L140" s="213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>
        <f t="shared" ref="AC140:AC145" si="37">K140-L140</f>
        <v>0</v>
      </c>
    </row>
    <row r="141" spans="1:29" x14ac:dyDescent="0.35">
      <c r="A141" s="199"/>
      <c r="B141" s="215"/>
      <c r="C141" s="958"/>
      <c r="D141" s="959"/>
      <c r="E141" s="210" t="s">
        <v>192</v>
      </c>
      <c r="F141" s="211"/>
      <c r="G141" s="211"/>
      <c r="H141" s="211"/>
      <c r="I141" s="211"/>
      <c r="J141" s="212"/>
      <c r="K141" s="212"/>
      <c r="L141" s="213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>
        <f t="shared" si="37"/>
        <v>0</v>
      </c>
    </row>
    <row r="142" spans="1:29" x14ac:dyDescent="0.35">
      <c r="A142" s="199"/>
      <c r="B142" s="215"/>
      <c r="C142" s="958"/>
      <c r="D142" s="959"/>
      <c r="E142" s="210"/>
      <c r="F142" s="211"/>
      <c r="G142" s="211"/>
      <c r="H142" s="211"/>
      <c r="I142" s="211"/>
      <c r="J142" s="212"/>
      <c r="K142" s="212"/>
      <c r="L142" s="213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>
        <f t="shared" si="37"/>
        <v>0</v>
      </c>
    </row>
    <row r="143" spans="1:29" x14ac:dyDescent="0.35">
      <c r="A143" s="199"/>
      <c r="B143" s="215"/>
      <c r="C143" s="958"/>
      <c r="D143" s="959"/>
      <c r="E143" s="210"/>
      <c r="F143" s="211"/>
      <c r="G143" s="211"/>
      <c r="H143" s="211"/>
      <c r="I143" s="211"/>
      <c r="J143" s="212"/>
      <c r="K143" s="212"/>
      <c r="L143" s="213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>
        <f t="shared" si="37"/>
        <v>0</v>
      </c>
    </row>
    <row r="144" spans="1:29" x14ac:dyDescent="0.35">
      <c r="A144" s="199"/>
      <c r="B144" s="215"/>
      <c r="C144" s="958"/>
      <c r="D144" s="959"/>
      <c r="E144" s="210"/>
      <c r="F144" s="211"/>
      <c r="G144" s="211"/>
      <c r="H144" s="211"/>
      <c r="I144" s="211"/>
      <c r="J144" s="212"/>
      <c r="K144" s="212"/>
      <c r="L144" s="213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>
        <f t="shared" si="37"/>
        <v>0</v>
      </c>
    </row>
    <row r="145" spans="1:38" x14ac:dyDescent="0.35">
      <c r="A145" s="199"/>
      <c r="B145" s="215"/>
      <c r="C145" s="960"/>
      <c r="D145" s="961"/>
      <c r="E145" s="210"/>
      <c r="F145" s="211"/>
      <c r="G145" s="211"/>
      <c r="H145" s="211"/>
      <c r="I145" s="211"/>
      <c r="J145" s="122"/>
      <c r="K145" s="122"/>
      <c r="L145" s="122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>
        <f t="shared" si="37"/>
        <v>0</v>
      </c>
    </row>
    <row r="146" spans="1:38" ht="14.4" customHeight="1" x14ac:dyDescent="0.35">
      <c r="C146" s="204" t="s">
        <v>193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38" x14ac:dyDescent="0.35">
      <c r="B147" s="199"/>
      <c r="C147" s="962" t="s">
        <v>17</v>
      </c>
      <c r="D147" s="963"/>
      <c r="E147" s="963"/>
      <c r="F147" s="963"/>
      <c r="G147" s="963"/>
      <c r="H147" s="224"/>
      <c r="I147" s="225"/>
      <c r="J147" s="22" t="s">
        <v>18</v>
      </c>
      <c r="K147" s="22"/>
      <c r="L147" s="22" t="s">
        <v>19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 t="s">
        <v>22</v>
      </c>
    </row>
    <row r="148" spans="1:38" ht="20.25" customHeight="1" x14ac:dyDescent="0.35">
      <c r="B148" s="199"/>
      <c r="C148" s="226" t="s">
        <v>194</v>
      </c>
      <c r="D148" s="3"/>
      <c r="E148" s="3"/>
      <c r="F148" s="227"/>
      <c r="G148" s="227"/>
      <c r="H148" s="201"/>
      <c r="I148" s="42" t="s">
        <v>144</v>
      </c>
      <c r="J148" s="42" t="s">
        <v>50</v>
      </c>
      <c r="K148" s="42"/>
      <c r="L148" s="20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</row>
    <row r="149" spans="1:38" s="228" customFormat="1" x14ac:dyDescent="0.35">
      <c r="B149" s="229"/>
      <c r="C149" s="226" t="s">
        <v>195</v>
      </c>
      <c r="D149" s="3"/>
      <c r="E149" s="3"/>
      <c r="F149" s="198"/>
      <c r="G149" s="230"/>
      <c r="H149" s="192" t="s">
        <v>196</v>
      </c>
      <c r="I149" s="42" t="s">
        <v>146</v>
      </c>
      <c r="J149" s="42" t="s">
        <v>61</v>
      </c>
      <c r="K149" s="42"/>
      <c r="L149" s="192" t="s">
        <v>99</v>
      </c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 t="s">
        <v>156</v>
      </c>
      <c r="AH149" s="231"/>
      <c r="AI149" s="231"/>
      <c r="AJ149" s="231"/>
      <c r="AK149" s="231"/>
      <c r="AL149" s="231"/>
    </row>
    <row r="150" spans="1:38" s="228" customFormat="1" x14ac:dyDescent="0.35">
      <c r="B150" s="229"/>
      <c r="C150" s="964" t="s">
        <v>197</v>
      </c>
      <c r="D150" s="965"/>
      <c r="E150" s="965"/>
      <c r="F150" s="965"/>
      <c r="G150" s="965"/>
      <c r="H150" s="195" t="s">
        <v>102</v>
      </c>
      <c r="I150" s="47" t="s">
        <v>198</v>
      </c>
      <c r="J150" s="47" t="s">
        <v>70</v>
      </c>
      <c r="K150" s="47"/>
      <c r="L150" s="195" t="s">
        <v>151</v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 t="s">
        <v>72</v>
      </c>
      <c r="AH150" s="231"/>
      <c r="AI150" s="231"/>
      <c r="AJ150" s="231"/>
      <c r="AK150" s="231"/>
      <c r="AL150" s="231"/>
    </row>
    <row r="151" spans="1:38" x14ac:dyDescent="0.35">
      <c r="A151" s="199"/>
      <c r="B151" s="215"/>
      <c r="C151" s="956"/>
      <c r="D151" s="957"/>
      <c r="E151" s="210" t="s">
        <v>199</v>
      </c>
      <c r="F151" s="211"/>
      <c r="G151" s="211"/>
      <c r="H151" s="209"/>
      <c r="I151" s="212"/>
      <c r="J151" s="209"/>
      <c r="K151" s="209"/>
      <c r="L151" s="209">
        <v>200</v>
      </c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>
        <f>K151-L151</f>
        <v>-200</v>
      </c>
    </row>
    <row r="152" spans="1:38" x14ac:dyDescent="0.35">
      <c r="A152" s="199"/>
      <c r="B152" s="215"/>
      <c r="C152" s="958"/>
      <c r="D152" s="959"/>
      <c r="E152" s="210" t="s">
        <v>200</v>
      </c>
      <c r="F152" s="211"/>
      <c r="G152" s="211"/>
      <c r="H152" s="213">
        <v>2500</v>
      </c>
      <c r="I152" s="212">
        <v>4</v>
      </c>
      <c r="J152" s="212"/>
      <c r="K152" s="212"/>
      <c r="L152" s="213">
        <v>100</v>
      </c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>
        <f>K152-L152</f>
        <v>-100</v>
      </c>
    </row>
    <row r="153" spans="1:38" x14ac:dyDescent="0.35">
      <c r="A153" s="199"/>
      <c r="B153" s="215"/>
      <c r="C153" s="960"/>
      <c r="D153" s="961"/>
      <c r="E153" s="210" t="s">
        <v>201</v>
      </c>
      <c r="F153" s="211"/>
      <c r="G153" s="211"/>
      <c r="H153" s="233">
        <v>20000</v>
      </c>
      <c r="I153" s="122">
        <v>1</v>
      </c>
      <c r="J153" s="122"/>
      <c r="K153" s="122"/>
      <c r="L153" s="233">
        <v>200</v>
      </c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>
        <f>K153-L153</f>
        <v>-200</v>
      </c>
    </row>
    <row r="154" spans="1:38" x14ac:dyDescent="0.35">
      <c r="A154" s="234" t="s">
        <v>202</v>
      </c>
      <c r="B154" s="235"/>
      <c r="C154" s="235"/>
      <c r="D154" s="235"/>
      <c r="E154" s="235"/>
      <c r="F154" s="235"/>
      <c r="G154" s="235"/>
      <c r="H154" s="234"/>
      <c r="I154" s="235"/>
      <c r="J154" s="236">
        <f>SUM(J106:J153)</f>
        <v>0</v>
      </c>
      <c r="K154" s="236"/>
      <c r="L154" s="236">
        <f>SUM(L106:L153)</f>
        <v>1070</v>
      </c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>
        <f>SUM(AC106:AC153)</f>
        <v>-1070</v>
      </c>
    </row>
    <row r="155" spans="1:38" x14ac:dyDescent="0.35">
      <c r="A155" s="102"/>
      <c r="B155" s="103"/>
      <c r="C155" s="103"/>
      <c r="D155" s="103"/>
      <c r="E155" s="103"/>
      <c r="F155" s="103"/>
      <c r="G155" s="103"/>
      <c r="H155" s="103"/>
      <c r="I155" s="103"/>
      <c r="J155" s="104"/>
      <c r="K155" s="104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:38" ht="21" customHeight="1" thickBot="1" x14ac:dyDescent="0.4">
      <c r="A156" s="17" t="s">
        <v>203</v>
      </c>
      <c r="B156" s="238"/>
      <c r="C156" s="238"/>
      <c r="D156" s="238"/>
      <c r="E156" s="238"/>
      <c r="F156" s="238"/>
      <c r="G156" s="238"/>
      <c r="H156" s="238"/>
      <c r="I156" s="23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38" ht="30.6" thickBot="1" x14ac:dyDescent="0.55000000000000004">
      <c r="M157" s="1"/>
      <c r="N157" s="1"/>
      <c r="O157" s="1"/>
      <c r="P157" s="1"/>
      <c r="Q157" s="1"/>
      <c r="R157" s="1"/>
      <c r="S157" s="953" t="s">
        <v>11</v>
      </c>
      <c r="T157" s="954"/>
      <c r="U157" s="954"/>
      <c r="V157" s="954"/>
      <c r="W157" s="954"/>
      <c r="X157" s="954"/>
      <c r="Y157" s="954"/>
      <c r="Z157" s="955"/>
      <c r="AA157" s="1"/>
      <c r="AB157" s="1"/>
    </row>
    <row r="158" spans="1:38" ht="24.6" x14ac:dyDescent="0.4">
      <c r="A158" s="3"/>
      <c r="B158" s="3"/>
      <c r="C158" s="3"/>
      <c r="D158" s="3"/>
      <c r="E158" s="3"/>
      <c r="F158" s="3"/>
      <c r="J158" s="239"/>
      <c r="K158" s="948" t="s">
        <v>12</v>
      </c>
      <c r="L158" s="949"/>
      <c r="M158" s="948" t="s">
        <v>13</v>
      </c>
      <c r="N158" s="949"/>
      <c r="O158" s="948" t="s">
        <v>14</v>
      </c>
      <c r="P158" s="949"/>
      <c r="Q158" s="948" t="s">
        <v>15</v>
      </c>
      <c r="R158" s="949"/>
      <c r="S158" s="946" t="s">
        <v>13</v>
      </c>
      <c r="T158" s="947"/>
      <c r="U158" s="946" t="s">
        <v>14</v>
      </c>
      <c r="V158" s="947"/>
      <c r="W158" s="946" t="s">
        <v>12</v>
      </c>
      <c r="X158" s="947"/>
      <c r="Y158" s="946" t="s">
        <v>16</v>
      </c>
      <c r="Z158" s="947"/>
      <c r="AA158" s="1"/>
      <c r="AB158" s="1"/>
    </row>
    <row r="159" spans="1:38" x14ac:dyDescent="0.35">
      <c r="A159" s="240"/>
      <c r="B159" s="240"/>
      <c r="C159" s="240"/>
      <c r="D159" s="241" t="s">
        <v>17</v>
      </c>
      <c r="E159" s="22" t="s">
        <v>18</v>
      </c>
      <c r="F159" s="22" t="s">
        <v>204</v>
      </c>
      <c r="G159" s="22" t="s">
        <v>113</v>
      </c>
      <c r="H159" s="242" t="s">
        <v>20</v>
      </c>
      <c r="I159" s="22" t="s">
        <v>205</v>
      </c>
      <c r="J159" s="22" t="s">
        <v>22</v>
      </c>
      <c r="K159" s="22"/>
      <c r="L159" s="22" t="s">
        <v>23</v>
      </c>
      <c r="M159" s="22"/>
      <c r="N159" s="22"/>
      <c r="O159" s="22"/>
      <c r="P159" s="22"/>
      <c r="Q159" s="22"/>
      <c r="R159" s="22"/>
      <c r="S159" s="26" t="s">
        <v>32</v>
      </c>
      <c r="T159" s="26" t="s">
        <v>33</v>
      </c>
      <c r="U159" s="26" t="s">
        <v>34</v>
      </c>
      <c r="V159" s="26" t="s">
        <v>35</v>
      </c>
      <c r="W159" s="26" t="s">
        <v>36</v>
      </c>
      <c r="X159" s="26" t="s">
        <v>37</v>
      </c>
      <c r="Y159" s="26"/>
      <c r="Z159" s="26"/>
      <c r="AA159" s="22"/>
      <c r="AB159" s="22"/>
      <c r="AC159" s="22" t="s">
        <v>27</v>
      </c>
    </row>
    <row r="160" spans="1:38" ht="13.95" customHeight="1" x14ac:dyDescent="0.35">
      <c r="A160" s="3"/>
      <c r="B160" s="240"/>
      <c r="C160" s="240"/>
      <c r="D160" s="243" t="s">
        <v>45</v>
      </c>
      <c r="E160" s="244" t="s">
        <v>45</v>
      </c>
      <c r="F160" s="244" t="s">
        <v>206</v>
      </c>
      <c r="G160" s="243" t="s">
        <v>207</v>
      </c>
      <c r="H160" s="245" t="s">
        <v>207</v>
      </c>
      <c r="I160" s="244" t="s">
        <v>206</v>
      </c>
      <c r="J160" s="42" t="s">
        <v>50</v>
      </c>
      <c r="K160" s="42"/>
      <c r="L160" s="20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</row>
    <row r="161" spans="1:38" s="3" customFormat="1" ht="19.5" customHeight="1" x14ac:dyDescent="0.35">
      <c r="A161" s="239"/>
      <c r="B161" s="239"/>
      <c r="C161" s="239"/>
      <c r="D161" s="246" t="s">
        <v>208</v>
      </c>
      <c r="E161" s="192" t="s">
        <v>209</v>
      </c>
      <c r="F161" s="192" t="s">
        <v>210</v>
      </c>
      <c r="G161" s="246" t="s">
        <v>211</v>
      </c>
      <c r="H161" s="247" t="s">
        <v>209</v>
      </c>
      <c r="I161" s="192" t="s">
        <v>210</v>
      </c>
      <c r="J161" s="42" t="s">
        <v>61</v>
      </c>
      <c r="K161" s="42"/>
      <c r="L161" s="192" t="s">
        <v>99</v>
      </c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 t="s">
        <v>212</v>
      </c>
      <c r="AH161" s="106"/>
      <c r="AI161" s="106"/>
      <c r="AJ161" s="106"/>
      <c r="AK161" s="106"/>
      <c r="AL161" s="106"/>
    </row>
    <row r="162" spans="1:38" ht="20.25" customHeight="1" x14ac:dyDescent="0.35">
      <c r="A162" s="248"/>
      <c r="B162" s="248"/>
      <c r="C162" s="249"/>
      <c r="D162" s="246" t="s">
        <v>213</v>
      </c>
      <c r="E162" s="192" t="s">
        <v>214</v>
      </c>
      <c r="F162" s="192" t="s">
        <v>215</v>
      </c>
      <c r="G162" s="246" t="s">
        <v>216</v>
      </c>
      <c r="H162" s="250" t="s">
        <v>216</v>
      </c>
      <c r="I162" s="192" t="s">
        <v>215</v>
      </c>
      <c r="J162" s="47" t="s">
        <v>70</v>
      </c>
      <c r="K162" s="47"/>
      <c r="L162" s="195" t="s">
        <v>151</v>
      </c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 t="s">
        <v>72</v>
      </c>
    </row>
    <row r="163" spans="1:38" ht="39" customHeight="1" x14ac:dyDescent="0.35">
      <c r="A163" s="950" t="s">
        <v>217</v>
      </c>
      <c r="B163" s="951"/>
      <c r="C163" s="952"/>
      <c r="D163" s="251"/>
      <c r="E163" s="251"/>
      <c r="F163" s="252">
        <f>IF(E163=0,0,D163/E163)</f>
        <v>0</v>
      </c>
      <c r="G163" s="253"/>
      <c r="H163" s="254"/>
      <c r="I163" s="255"/>
      <c r="J163" s="251"/>
      <c r="K163" s="251"/>
      <c r="L163" s="251">
        <f>D163*F163</f>
        <v>0</v>
      </c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>
        <f>K163-L163</f>
        <v>0</v>
      </c>
    </row>
    <row r="164" spans="1:38" ht="37.950000000000003" customHeight="1" x14ac:dyDescent="0.35">
      <c r="A164" s="950" t="s">
        <v>218</v>
      </c>
      <c r="B164" s="951"/>
      <c r="C164" s="952"/>
      <c r="D164" s="251"/>
      <c r="E164" s="257"/>
      <c r="F164" s="258"/>
      <c r="G164" s="251"/>
      <c r="H164" s="259"/>
      <c r="I164" s="252">
        <f>IF(G164=0,0,F164/G164)</f>
        <v>0</v>
      </c>
      <c r="J164" s="209"/>
      <c r="K164" s="209"/>
      <c r="L164" s="209">
        <f>D164*J164</f>
        <v>0</v>
      </c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>
        <f>K164-L164</f>
        <v>0</v>
      </c>
    </row>
    <row r="165" spans="1:38" ht="40.950000000000003" customHeight="1" x14ac:dyDescent="0.35">
      <c r="A165" s="950" t="s">
        <v>219</v>
      </c>
      <c r="B165" s="951"/>
      <c r="C165" s="952"/>
      <c r="D165" s="260"/>
      <c r="E165" s="257"/>
      <c r="F165" s="261"/>
      <c r="G165" s="253"/>
      <c r="H165" s="262"/>
      <c r="I165" s="261"/>
      <c r="J165" s="121"/>
      <c r="K165" s="121"/>
      <c r="L165" s="121">
        <v>6800</v>
      </c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>
        <f>K165-L165</f>
        <v>-6800</v>
      </c>
    </row>
    <row r="166" spans="1:38" s="267" customFormat="1" ht="24" customHeight="1" x14ac:dyDescent="0.35">
      <c r="A166" s="263" t="s">
        <v>220</v>
      </c>
      <c r="B166" s="263"/>
      <c r="C166" s="263"/>
      <c r="D166" s="264"/>
      <c r="E166" s="264"/>
      <c r="F166" s="265"/>
      <c r="G166" s="266"/>
      <c r="H166" s="266"/>
      <c r="J166" s="265"/>
      <c r="K166" s="265"/>
      <c r="L166" s="265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H166" s="269"/>
      <c r="AI166" s="269"/>
      <c r="AJ166" s="269"/>
      <c r="AK166" s="269"/>
      <c r="AL166" s="269"/>
    </row>
    <row r="167" spans="1:38" ht="22.95" customHeight="1" x14ac:dyDescent="0.35">
      <c r="A167" s="234" t="s">
        <v>221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8" ht="21" thickBot="1" x14ac:dyDescent="0.4">
      <c r="A168" s="102"/>
      <c r="B168" s="103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38" s="267" customFormat="1" ht="33.75" customHeight="1" thickBot="1" x14ac:dyDescent="0.55000000000000004">
      <c r="A169" s="17" t="s">
        <v>222</v>
      </c>
      <c r="J169" s="270"/>
      <c r="K169" s="270"/>
      <c r="L169" s="270"/>
      <c r="S169" s="953" t="s">
        <v>11</v>
      </c>
      <c r="T169" s="954"/>
      <c r="U169" s="954"/>
      <c r="V169" s="954"/>
      <c r="W169" s="954"/>
      <c r="X169" s="954"/>
      <c r="Y169" s="954"/>
      <c r="Z169" s="955"/>
      <c r="AH169" s="269"/>
      <c r="AI169" s="269"/>
      <c r="AJ169" s="269"/>
      <c r="AK169" s="269"/>
      <c r="AL169" s="269"/>
    </row>
    <row r="170" spans="1:38" s="267" customFormat="1" ht="24.6" x14ac:dyDescent="0.4">
      <c r="A170" s="271"/>
      <c r="J170" s="270"/>
      <c r="K170" s="948" t="s">
        <v>12</v>
      </c>
      <c r="L170" s="949"/>
      <c r="M170" s="948" t="s">
        <v>13</v>
      </c>
      <c r="N170" s="949"/>
      <c r="O170" s="948" t="s">
        <v>14</v>
      </c>
      <c r="P170" s="949"/>
      <c r="Q170" s="948" t="s">
        <v>15</v>
      </c>
      <c r="R170" s="949"/>
      <c r="S170" s="946" t="s">
        <v>13</v>
      </c>
      <c r="T170" s="947"/>
      <c r="U170" s="946" t="s">
        <v>14</v>
      </c>
      <c r="V170" s="947"/>
      <c r="W170" s="946" t="s">
        <v>12</v>
      </c>
      <c r="X170" s="947"/>
      <c r="Y170" s="946" t="s">
        <v>16</v>
      </c>
      <c r="Z170" s="947"/>
      <c r="AH170" s="269"/>
      <c r="AI170" s="269"/>
      <c r="AJ170" s="269"/>
      <c r="AK170" s="269"/>
      <c r="AL170" s="269"/>
    </row>
    <row r="171" spans="1:38" s="3" customFormat="1" x14ac:dyDescent="0.35">
      <c r="K171" s="22" t="s">
        <v>22</v>
      </c>
      <c r="L171" s="22" t="s">
        <v>23</v>
      </c>
      <c r="M171" s="22"/>
      <c r="N171" s="22"/>
      <c r="O171" s="22"/>
      <c r="P171" s="22"/>
      <c r="Q171" s="22"/>
      <c r="R171" s="22"/>
      <c r="S171" s="26" t="s">
        <v>32</v>
      </c>
      <c r="T171" s="26" t="s">
        <v>33</v>
      </c>
      <c r="U171" s="26" t="s">
        <v>34</v>
      </c>
      <c r="V171" s="26" t="s">
        <v>35</v>
      </c>
      <c r="W171" s="26" t="s">
        <v>36</v>
      </c>
      <c r="X171" s="26" t="s">
        <v>37</v>
      </c>
      <c r="Y171" s="26"/>
      <c r="Z171" s="26"/>
      <c r="AA171" s="22"/>
      <c r="AB171" s="22"/>
      <c r="AC171" s="22" t="s">
        <v>27</v>
      </c>
      <c r="AH171" s="106"/>
      <c r="AI171" s="106"/>
      <c r="AJ171" s="106"/>
      <c r="AK171" s="106"/>
      <c r="AL171" s="106"/>
    </row>
    <row r="172" spans="1:38" ht="20.25" customHeight="1" x14ac:dyDescent="0.35">
      <c r="A172" s="238"/>
      <c r="B172" s="238"/>
      <c r="C172" s="272"/>
      <c r="D172" s="272"/>
      <c r="E172" s="272"/>
      <c r="F172" s="273"/>
      <c r="G172" s="274"/>
      <c r="H172" s="274"/>
      <c r="I172" s="274"/>
      <c r="J172" s="274"/>
      <c r="K172" s="42" t="s">
        <v>50</v>
      </c>
      <c r="L172" s="20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</row>
    <row r="173" spans="1:38" x14ac:dyDescent="0.35">
      <c r="A173" s="238"/>
      <c r="B173" s="238"/>
      <c r="C173" s="272"/>
      <c r="D173" s="272"/>
      <c r="E173" s="272"/>
      <c r="F173" s="273"/>
      <c r="G173" s="275"/>
      <c r="H173" s="275"/>
      <c r="I173" s="275"/>
      <c r="J173" s="276"/>
      <c r="K173" s="42" t="s">
        <v>61</v>
      </c>
      <c r="L173" s="192" t="s">
        <v>99</v>
      </c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 t="s">
        <v>212</v>
      </c>
    </row>
    <row r="174" spans="1:38" x14ac:dyDescent="0.35">
      <c r="A174" s="199"/>
      <c r="B174" s="199"/>
      <c r="C174" s="199"/>
      <c r="D174" s="199"/>
      <c r="E174" s="277"/>
      <c r="F174" s="199"/>
      <c r="G174" s="278"/>
      <c r="H174" s="278"/>
      <c r="I174" s="278"/>
      <c r="J174" s="199"/>
      <c r="K174" s="47" t="s">
        <v>70</v>
      </c>
      <c r="L174" s="195" t="s">
        <v>151</v>
      </c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 t="s">
        <v>72</v>
      </c>
    </row>
    <row r="175" spans="1:38" ht="13.95" customHeight="1" x14ac:dyDescent="0.35">
      <c r="A175" s="279" t="s">
        <v>223</v>
      </c>
      <c r="B175" s="280"/>
      <c r="C175" s="280"/>
      <c r="D175" s="280"/>
      <c r="E175" s="281"/>
      <c r="F175" s="282"/>
      <c r="G175" s="199"/>
      <c r="H175" s="199"/>
      <c r="I175" s="199"/>
      <c r="J175" s="283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</row>
    <row r="176" spans="1:38" ht="16.95" customHeight="1" x14ac:dyDescent="0.35">
      <c r="A176" s="943" t="s">
        <v>224</v>
      </c>
      <c r="B176" s="943"/>
      <c r="C176" s="943"/>
      <c r="D176" s="943"/>
      <c r="E176" s="943"/>
      <c r="F176" s="285"/>
      <c r="G176" s="286"/>
      <c r="H176" s="287"/>
      <c r="I176" s="283"/>
      <c r="J176" s="288"/>
      <c r="K176" s="289">
        <f>K50</f>
        <v>0</v>
      </c>
      <c r="L176" s="289">
        <f>L50</f>
        <v>520462.26297599997</v>
      </c>
      <c r="M176" s="290">
        <f>M39</f>
        <v>0</v>
      </c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>
        <f t="shared" ref="AC176:AC181" si="38">K176-L176</f>
        <v>-520462.26297599997</v>
      </c>
    </row>
    <row r="177" spans="1:30" ht="16.95" customHeight="1" x14ac:dyDescent="0.35">
      <c r="A177" s="943" t="s">
        <v>225</v>
      </c>
      <c r="B177" s="943"/>
      <c r="C177" s="943"/>
      <c r="D177" s="943"/>
      <c r="E177" s="943"/>
      <c r="F177" s="285"/>
      <c r="G177" s="288"/>
      <c r="H177" s="288"/>
      <c r="I177" s="288"/>
      <c r="J177" s="288"/>
      <c r="K177" s="291">
        <f>K83</f>
        <v>500.1</v>
      </c>
      <c r="L177" s="291">
        <f>L83</f>
        <v>32218.1</v>
      </c>
      <c r="M177" s="292">
        <f t="shared" ref="M177" si="39">M83</f>
        <v>600</v>
      </c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>
        <f t="shared" si="38"/>
        <v>-31718</v>
      </c>
    </row>
    <row r="178" spans="1:30" ht="16.95" customHeight="1" x14ac:dyDescent="0.35">
      <c r="A178" s="943" t="s">
        <v>226</v>
      </c>
      <c r="B178" s="943"/>
      <c r="C178" s="943"/>
      <c r="D178" s="943"/>
      <c r="E178" s="943"/>
      <c r="F178" s="285"/>
      <c r="G178" s="288"/>
      <c r="H178" s="288"/>
      <c r="I178" s="288"/>
      <c r="J178" s="288"/>
      <c r="K178" s="293">
        <f>K97</f>
        <v>100</v>
      </c>
      <c r="L178" s="293">
        <f>L97</f>
        <v>0</v>
      </c>
      <c r="M178" s="294">
        <f t="shared" ref="M178" si="40">M97</f>
        <v>100</v>
      </c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>
        <f t="shared" si="38"/>
        <v>100</v>
      </c>
    </row>
    <row r="179" spans="1:30" ht="16.95" customHeight="1" x14ac:dyDescent="0.35">
      <c r="A179" s="943" t="s">
        <v>227</v>
      </c>
      <c r="B179" s="943"/>
      <c r="C179" s="943"/>
      <c r="D179" s="943"/>
      <c r="E179" s="943"/>
      <c r="F179" s="285"/>
      <c r="G179" s="288"/>
      <c r="H179" s="288"/>
      <c r="I179" s="288"/>
      <c r="J179" s="288"/>
      <c r="K179" s="293">
        <f t="shared" ref="K179" si="41">K154</f>
        <v>0</v>
      </c>
      <c r="L179" s="293">
        <f>L154</f>
        <v>1070</v>
      </c>
      <c r="M179" s="294">
        <f t="shared" ref="M179" si="42">M154</f>
        <v>0</v>
      </c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>
        <f t="shared" si="38"/>
        <v>-1070</v>
      </c>
    </row>
    <row r="180" spans="1:30" ht="16.95" customHeight="1" x14ac:dyDescent="0.35">
      <c r="A180" s="943" t="s">
        <v>228</v>
      </c>
      <c r="B180" s="943"/>
      <c r="C180" s="943"/>
      <c r="D180" s="943"/>
      <c r="E180" s="943"/>
      <c r="F180" s="285"/>
      <c r="G180" s="288"/>
      <c r="H180" s="288"/>
      <c r="I180" s="288"/>
      <c r="J180" s="288"/>
      <c r="K180" s="293">
        <f>K164</f>
        <v>0</v>
      </c>
      <c r="L180" s="293">
        <f>L165</f>
        <v>6800</v>
      </c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>
        <f t="shared" si="38"/>
        <v>-6800</v>
      </c>
    </row>
    <row r="181" spans="1:30" ht="16.95" customHeight="1" x14ac:dyDescent="0.35">
      <c r="A181" s="940" t="s">
        <v>229</v>
      </c>
      <c r="B181" s="940"/>
      <c r="C181" s="940"/>
      <c r="D181" s="940"/>
      <c r="E181" s="940"/>
      <c r="F181" s="295"/>
      <c r="G181" s="283"/>
      <c r="H181" s="286"/>
      <c r="I181" s="286"/>
      <c r="J181" s="286"/>
      <c r="K181" s="289">
        <f t="shared" ref="K181" si="43">SUM(K176:K180)</f>
        <v>600.1</v>
      </c>
      <c r="L181" s="289">
        <f>SUM(L176:L180)</f>
        <v>560550.36297599995</v>
      </c>
      <c r="M181" s="290">
        <f t="shared" ref="M181" si="44">SUM(M176:M180)</f>
        <v>700</v>
      </c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>
        <f t="shared" si="38"/>
        <v>-559950.26297599997</v>
      </c>
    </row>
    <row r="182" spans="1:30" ht="16.95" customHeight="1" x14ac:dyDescent="0.35">
      <c r="A182" s="944" t="s">
        <v>230</v>
      </c>
      <c r="B182" s="944"/>
      <c r="C182" s="944"/>
      <c r="D182" s="944"/>
      <c r="E182" s="944"/>
      <c r="F182" s="296"/>
      <c r="G182" s="297"/>
      <c r="H182" s="297"/>
      <c r="I182" s="297"/>
      <c r="J182" s="298"/>
      <c r="K182" s="298"/>
      <c r="L182" s="298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4"/>
    </row>
    <row r="183" spans="1:30" ht="16.95" customHeight="1" x14ac:dyDescent="0.35">
      <c r="A183" s="943" t="s">
        <v>231</v>
      </c>
      <c r="B183" s="943"/>
      <c r="C183" s="943"/>
      <c r="D183" s="943"/>
      <c r="E183" s="943"/>
      <c r="F183" s="285"/>
      <c r="G183" s="283"/>
      <c r="H183" s="287"/>
      <c r="I183" s="283"/>
      <c r="J183" s="288"/>
      <c r="K183" s="289"/>
      <c r="L183" s="289">
        <v>20000</v>
      </c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>
        <f>K183-L183</f>
        <v>-20000</v>
      </c>
    </row>
    <row r="184" spans="1:30" ht="16.95" customHeight="1" x14ac:dyDescent="0.35">
      <c r="A184" s="939" t="s">
        <v>232</v>
      </c>
      <c r="B184" s="939"/>
      <c r="C184" s="939"/>
      <c r="D184" s="939"/>
      <c r="E184" s="301"/>
      <c r="F184" s="302"/>
      <c r="G184" s="303"/>
      <c r="H184" s="303"/>
      <c r="I184" s="304"/>
      <c r="J184" s="305"/>
      <c r="K184" s="291"/>
      <c r="L184" s="291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>
        <f>K184-L184</f>
        <v>0</v>
      </c>
    </row>
    <row r="185" spans="1:30" ht="16.95" customHeight="1" x14ac:dyDescent="0.35">
      <c r="A185" s="307" t="s">
        <v>233</v>
      </c>
      <c r="B185" s="307"/>
      <c r="C185" s="307"/>
      <c r="D185" s="307"/>
      <c r="E185" s="307"/>
      <c r="F185" s="308"/>
      <c r="G185" s="309"/>
      <c r="H185" s="309"/>
      <c r="I185" s="305"/>
      <c r="J185" s="304"/>
      <c r="K185" s="293"/>
      <c r="L185" s="293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>
        <f>K185-L185</f>
        <v>0</v>
      </c>
    </row>
    <row r="186" spans="1:30" ht="16.95" customHeight="1" x14ac:dyDescent="0.35">
      <c r="A186" s="945" t="s">
        <v>234</v>
      </c>
      <c r="B186" s="945"/>
      <c r="C186" s="945"/>
      <c r="D186" s="945"/>
      <c r="E186" s="945"/>
      <c r="F186" s="945"/>
      <c r="G186" s="304"/>
      <c r="H186" s="304"/>
      <c r="I186" s="304"/>
      <c r="J186" s="286"/>
      <c r="K186" s="293"/>
      <c r="L186" s="293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>
        <f>K186-L186</f>
        <v>0</v>
      </c>
    </row>
    <row r="187" spans="1:30" ht="16.95" customHeight="1" x14ac:dyDescent="0.35">
      <c r="A187" s="940" t="s">
        <v>235</v>
      </c>
      <c r="B187" s="940"/>
      <c r="C187" s="940"/>
      <c r="D187" s="940"/>
      <c r="E187" s="940" t="s">
        <v>236</v>
      </c>
      <c r="F187" s="285"/>
      <c r="G187" s="288"/>
      <c r="H187" s="288"/>
      <c r="I187" s="288"/>
      <c r="J187" s="288"/>
      <c r="K187" s="293">
        <f>SUM(K183:K186)</f>
        <v>0</v>
      </c>
      <c r="L187" s="293">
        <f>SUM(L183:L186)</f>
        <v>20000</v>
      </c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>
        <f t="shared" ref="AC187" si="45">SUM(AC183:AC186)</f>
        <v>-20000</v>
      </c>
    </row>
    <row r="188" spans="1:30" ht="16.95" customHeight="1" x14ac:dyDescent="0.35">
      <c r="A188" s="310"/>
      <c r="B188" s="310"/>
      <c r="C188" s="310"/>
      <c r="D188" s="310"/>
      <c r="E188" s="310"/>
      <c r="F188" s="3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0" ht="16.95" customHeight="1" x14ac:dyDescent="0.35">
      <c r="A189" s="941" t="s">
        <v>237</v>
      </c>
      <c r="B189" s="941"/>
      <c r="C189" s="941"/>
      <c r="D189" s="941"/>
      <c r="E189" s="941" t="s">
        <v>238</v>
      </c>
      <c r="F189" s="941"/>
      <c r="G189" s="286"/>
      <c r="H189" s="286"/>
      <c r="I189" s="286"/>
      <c r="J189" s="298"/>
      <c r="K189" s="311">
        <f>K181-K187</f>
        <v>600.1</v>
      </c>
      <c r="L189" s="311">
        <f>L181-L187</f>
        <v>540550.36297599995</v>
      </c>
      <c r="M189" s="312">
        <f>M181-M187</f>
        <v>700</v>
      </c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>
        <f>AC181-AC187</f>
        <v>-539950.26297599997</v>
      </c>
    </row>
    <row r="190" spans="1:30" ht="16.95" customHeight="1" x14ac:dyDescent="0.35">
      <c r="A190" s="279" t="s">
        <v>239</v>
      </c>
      <c r="B190" s="279"/>
      <c r="C190" s="279"/>
      <c r="D190" s="279"/>
      <c r="E190" s="279"/>
      <c r="F190" s="280"/>
      <c r="G190" s="298"/>
      <c r="H190" s="298"/>
      <c r="I190" s="298"/>
      <c r="J190" s="298"/>
      <c r="K190" s="298"/>
      <c r="L190" s="298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4"/>
    </row>
    <row r="191" spans="1:30" ht="16.95" customHeight="1" x14ac:dyDescent="0.35">
      <c r="A191" s="942" t="s">
        <v>240</v>
      </c>
      <c r="B191" s="942"/>
      <c r="C191" s="942"/>
      <c r="D191" s="307" t="s">
        <v>241</v>
      </c>
      <c r="E191" s="307"/>
      <c r="F191" s="307"/>
      <c r="G191" s="313"/>
      <c r="H191" s="313"/>
      <c r="I191" s="313"/>
      <c r="J191" s="313"/>
      <c r="K191" s="314"/>
      <c r="L191" s="315">
        <v>450</v>
      </c>
      <c r="M191" s="316">
        <v>941</v>
      </c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>
        <f>K191-L191</f>
        <v>-450</v>
      </c>
    </row>
    <row r="192" spans="1:30" ht="16.95" customHeight="1" x14ac:dyDescent="0.35">
      <c r="A192" s="939" t="s">
        <v>242</v>
      </c>
      <c r="B192" s="939"/>
      <c r="C192" s="939"/>
      <c r="D192" s="307" t="s">
        <v>243</v>
      </c>
      <c r="E192" s="317"/>
      <c r="F192" s="307"/>
      <c r="G192" s="318"/>
      <c r="H192" s="318"/>
      <c r="I192" s="318"/>
      <c r="J192" s="318"/>
      <c r="K192" s="319"/>
      <c r="L192" s="319">
        <f>L181/L191</f>
        <v>1245.66747328</v>
      </c>
      <c r="M192" s="316">
        <f>M181/M191</f>
        <v>0.74388947927736448</v>
      </c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>
        <f>K192-L192</f>
        <v>-1245.66747328</v>
      </c>
    </row>
    <row r="193" spans="1:29" ht="16.95" customHeight="1" x14ac:dyDescent="0.35">
      <c r="A193" s="939" t="s">
        <v>244</v>
      </c>
      <c r="B193" s="939"/>
      <c r="C193" s="939"/>
      <c r="D193" s="307" t="s">
        <v>245</v>
      </c>
      <c r="E193" s="317"/>
      <c r="F193" s="307"/>
      <c r="G193" s="318"/>
      <c r="H193" s="318"/>
      <c r="I193" s="318"/>
      <c r="J193" s="318"/>
      <c r="K193" s="320"/>
      <c r="L193" s="320">
        <f>L189/L191</f>
        <v>1201.2230288355554</v>
      </c>
      <c r="M193" s="316">
        <f>M189/M191</f>
        <v>0.74388947927736448</v>
      </c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>
        <f>K193-L193</f>
        <v>-1201.2230288355554</v>
      </c>
    </row>
    <row r="194" spans="1:29" ht="16.95" customHeight="1" x14ac:dyDescent="0.35">
      <c r="A194" s="939" t="s">
        <v>246</v>
      </c>
      <c r="B194" s="939"/>
      <c r="C194" s="939"/>
      <c r="D194" s="939"/>
      <c r="E194" s="939"/>
      <c r="F194" s="939"/>
      <c r="G194" s="321"/>
      <c r="H194" s="321"/>
      <c r="I194" s="321"/>
      <c r="J194" s="321"/>
      <c r="K194" s="322"/>
      <c r="L194" s="322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>
        <f>K194-L194</f>
        <v>0</v>
      </c>
    </row>
    <row r="195" spans="1:29" ht="16.95" customHeight="1" x14ac:dyDescent="0.35">
      <c r="A195" s="939" t="s">
        <v>247</v>
      </c>
      <c r="B195" s="939"/>
      <c r="C195" s="939"/>
      <c r="D195" s="307"/>
      <c r="E195" s="307"/>
      <c r="F195" s="324"/>
      <c r="G195" s="321"/>
      <c r="H195" s="321"/>
      <c r="I195" s="321"/>
      <c r="J195" s="325"/>
      <c r="K195" s="322"/>
      <c r="L195" s="322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>
        <f>K195-L195</f>
        <v>0</v>
      </c>
    </row>
    <row r="196" spans="1:29" x14ac:dyDescent="0.35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</sheetData>
  <mergeCells count="307">
    <mergeCell ref="A1:AC1"/>
    <mergeCell ref="A2:AC2"/>
    <mergeCell ref="A3:AC3"/>
    <mergeCell ref="A4:AC4"/>
    <mergeCell ref="A5:B5"/>
    <mergeCell ref="S9:Z9"/>
    <mergeCell ref="A13:C13"/>
    <mergeCell ref="A14:C14"/>
    <mergeCell ref="G14:H14"/>
    <mergeCell ref="A15:C15"/>
    <mergeCell ref="G15:H15"/>
    <mergeCell ref="A16:B16"/>
    <mergeCell ref="G16:H16"/>
    <mergeCell ref="W10:X10"/>
    <mergeCell ref="Y10:Z10"/>
    <mergeCell ref="A11:C11"/>
    <mergeCell ref="G11:H11"/>
    <mergeCell ref="A12:C12"/>
    <mergeCell ref="G12:H12"/>
    <mergeCell ref="K10:L10"/>
    <mergeCell ref="M10:N10"/>
    <mergeCell ref="O10:P10"/>
    <mergeCell ref="Q10:R10"/>
    <mergeCell ref="S10:T10"/>
    <mergeCell ref="U10:V10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26:B26"/>
    <mergeCell ref="G26:H26"/>
    <mergeCell ref="A27:B27"/>
    <mergeCell ref="G27:H27"/>
    <mergeCell ref="A28:B28"/>
    <mergeCell ref="G28:H28"/>
    <mergeCell ref="A23:B23"/>
    <mergeCell ref="G23:H23"/>
    <mergeCell ref="A24:B24"/>
    <mergeCell ref="G24:H24"/>
    <mergeCell ref="A25:B25"/>
    <mergeCell ref="G25:H25"/>
    <mergeCell ref="A32:B32"/>
    <mergeCell ref="G32:H32"/>
    <mergeCell ref="A33:B33"/>
    <mergeCell ref="G33:H33"/>
    <mergeCell ref="A34:B34"/>
    <mergeCell ref="G34:H34"/>
    <mergeCell ref="A29:B29"/>
    <mergeCell ref="G29:H29"/>
    <mergeCell ref="A30:B30"/>
    <mergeCell ref="G30:H30"/>
    <mergeCell ref="A31:B31"/>
    <mergeCell ref="G31:H31"/>
    <mergeCell ref="A38:B38"/>
    <mergeCell ref="G38:H38"/>
    <mergeCell ref="G39:H39"/>
    <mergeCell ref="H48:I48"/>
    <mergeCell ref="A50:G50"/>
    <mergeCell ref="H50:I50"/>
    <mergeCell ref="A35:B35"/>
    <mergeCell ref="G35:H35"/>
    <mergeCell ref="A36:B36"/>
    <mergeCell ref="G36:H36"/>
    <mergeCell ref="A37:B37"/>
    <mergeCell ref="G37:H37"/>
    <mergeCell ref="A54:B54"/>
    <mergeCell ref="S54:Z54"/>
    <mergeCell ref="K55:L55"/>
    <mergeCell ref="M55:N55"/>
    <mergeCell ref="O55:P55"/>
    <mergeCell ref="Q55:R55"/>
    <mergeCell ref="S55:T55"/>
    <mergeCell ref="U55:V55"/>
    <mergeCell ref="W55:X55"/>
    <mergeCell ref="Y55:Z55"/>
    <mergeCell ref="A61:E61"/>
    <mergeCell ref="G61:H61"/>
    <mergeCell ref="G62:H62"/>
    <mergeCell ref="G63:H63"/>
    <mergeCell ref="G64:H64"/>
    <mergeCell ref="G65:H65"/>
    <mergeCell ref="A56:E56"/>
    <mergeCell ref="G56:H56"/>
    <mergeCell ref="G57:H57"/>
    <mergeCell ref="G58:H58"/>
    <mergeCell ref="G59:H59"/>
    <mergeCell ref="A60:E60"/>
    <mergeCell ref="G60:H60"/>
    <mergeCell ref="W69:X69"/>
    <mergeCell ref="Y69:Z69"/>
    <mergeCell ref="A70:B70"/>
    <mergeCell ref="A76:B76"/>
    <mergeCell ref="A77:B77"/>
    <mergeCell ref="A78:B78"/>
    <mergeCell ref="G66:H66"/>
    <mergeCell ref="A67:E67"/>
    <mergeCell ref="G67:H67"/>
    <mergeCell ref="S68:Z68"/>
    <mergeCell ref="K69:L69"/>
    <mergeCell ref="M69:N69"/>
    <mergeCell ref="O69:P69"/>
    <mergeCell ref="Q69:R69"/>
    <mergeCell ref="S69:T69"/>
    <mergeCell ref="U69:V69"/>
    <mergeCell ref="A79:B79"/>
    <mergeCell ref="A80:B80"/>
    <mergeCell ref="A81:E81"/>
    <mergeCell ref="S86:Z86"/>
    <mergeCell ref="K87:L87"/>
    <mergeCell ref="M87:N87"/>
    <mergeCell ref="O87:P87"/>
    <mergeCell ref="Q87:R87"/>
    <mergeCell ref="S87:T87"/>
    <mergeCell ref="U87:V87"/>
    <mergeCell ref="W87:X87"/>
    <mergeCell ref="Y87:Z87"/>
    <mergeCell ref="A88:G88"/>
    <mergeCell ref="K88:L88"/>
    <mergeCell ref="M88:N88"/>
    <mergeCell ref="O88:P88"/>
    <mergeCell ref="Q88:R88"/>
    <mergeCell ref="S88:T88"/>
    <mergeCell ref="U88:V88"/>
    <mergeCell ref="W88:X88"/>
    <mergeCell ref="Y88:Z88"/>
    <mergeCell ref="A89:G89"/>
    <mergeCell ref="K89:L89"/>
    <mergeCell ref="M89:N89"/>
    <mergeCell ref="O89:P89"/>
    <mergeCell ref="Q89:R89"/>
    <mergeCell ref="S89:T89"/>
    <mergeCell ref="U89:V89"/>
    <mergeCell ref="W89:X89"/>
    <mergeCell ref="Y89:Z89"/>
    <mergeCell ref="U90:V90"/>
    <mergeCell ref="W90:X90"/>
    <mergeCell ref="Y90:Z90"/>
    <mergeCell ref="A91:G91"/>
    <mergeCell ref="K91:L91"/>
    <mergeCell ref="M91:N91"/>
    <mergeCell ref="O91:P91"/>
    <mergeCell ref="Q91:R91"/>
    <mergeCell ref="S91:T91"/>
    <mergeCell ref="U91:V91"/>
    <mergeCell ref="A90:G90"/>
    <mergeCell ref="K90:L90"/>
    <mergeCell ref="M90:N90"/>
    <mergeCell ref="O90:P90"/>
    <mergeCell ref="Q90:R90"/>
    <mergeCell ref="S90:T90"/>
    <mergeCell ref="W91:X91"/>
    <mergeCell ref="Y91:Z91"/>
    <mergeCell ref="A92:G92"/>
    <mergeCell ref="K92:L92"/>
    <mergeCell ref="M92:N92"/>
    <mergeCell ref="O92:P92"/>
    <mergeCell ref="Q92:R92"/>
    <mergeCell ref="S92:T92"/>
    <mergeCell ref="U92:V92"/>
    <mergeCell ref="W92:X92"/>
    <mergeCell ref="Y92:Z92"/>
    <mergeCell ref="A93:G93"/>
    <mergeCell ref="K93:L93"/>
    <mergeCell ref="M93:N93"/>
    <mergeCell ref="O93:P93"/>
    <mergeCell ref="Q93:R93"/>
    <mergeCell ref="S93:T93"/>
    <mergeCell ref="U93:V93"/>
    <mergeCell ref="W93:X93"/>
    <mergeCell ref="Y93:Z93"/>
    <mergeCell ref="U94:V94"/>
    <mergeCell ref="W94:X94"/>
    <mergeCell ref="Y94:Z94"/>
    <mergeCell ref="A95:G95"/>
    <mergeCell ref="K95:L95"/>
    <mergeCell ref="M95:N95"/>
    <mergeCell ref="O95:P95"/>
    <mergeCell ref="Q95:R95"/>
    <mergeCell ref="S95:T95"/>
    <mergeCell ref="U95:V95"/>
    <mergeCell ref="A94:G94"/>
    <mergeCell ref="K94:L94"/>
    <mergeCell ref="M94:N94"/>
    <mergeCell ref="O94:P94"/>
    <mergeCell ref="Q94:R94"/>
    <mergeCell ref="S94:T94"/>
    <mergeCell ref="W95:X95"/>
    <mergeCell ref="Y95:Z95"/>
    <mergeCell ref="A96:G96"/>
    <mergeCell ref="K96:L96"/>
    <mergeCell ref="M96:N96"/>
    <mergeCell ref="O96:P96"/>
    <mergeCell ref="Q96:R96"/>
    <mergeCell ref="S96:T96"/>
    <mergeCell ref="U96:V96"/>
    <mergeCell ref="W96:X96"/>
    <mergeCell ref="Y96:Z96"/>
    <mergeCell ref="K97:L97"/>
    <mergeCell ref="M97:N97"/>
    <mergeCell ref="O97:P97"/>
    <mergeCell ref="Q97:R97"/>
    <mergeCell ref="S97:T97"/>
    <mergeCell ref="U97:V97"/>
    <mergeCell ref="W97:X97"/>
    <mergeCell ref="Y97:Z97"/>
    <mergeCell ref="C101:I101"/>
    <mergeCell ref="C102:I104"/>
    <mergeCell ref="C106:D106"/>
    <mergeCell ref="E106:I106"/>
    <mergeCell ref="C108:D108"/>
    <mergeCell ref="E108:I108"/>
    <mergeCell ref="S99:Z99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E126:I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5:D125"/>
    <mergeCell ref="C126:D126"/>
    <mergeCell ref="C142:D142"/>
    <mergeCell ref="C143:D143"/>
    <mergeCell ref="C144:D144"/>
    <mergeCell ref="C145:D145"/>
    <mergeCell ref="C147:G147"/>
    <mergeCell ref="C150:G150"/>
    <mergeCell ref="C134:D134"/>
    <mergeCell ref="C135:D135"/>
    <mergeCell ref="C137:D137"/>
    <mergeCell ref="C138:D138"/>
    <mergeCell ref="C140:D140"/>
    <mergeCell ref="C141:D141"/>
    <mergeCell ref="W158:X158"/>
    <mergeCell ref="Y158:Z158"/>
    <mergeCell ref="A163:C163"/>
    <mergeCell ref="A164:C164"/>
    <mergeCell ref="A165:C165"/>
    <mergeCell ref="S169:Z169"/>
    <mergeCell ref="C151:D151"/>
    <mergeCell ref="C152:D152"/>
    <mergeCell ref="C153:D153"/>
    <mergeCell ref="S157:Z157"/>
    <mergeCell ref="K158:L158"/>
    <mergeCell ref="M158:N158"/>
    <mergeCell ref="O158:P158"/>
    <mergeCell ref="Q158:R158"/>
    <mergeCell ref="S158:T158"/>
    <mergeCell ref="U158:V158"/>
    <mergeCell ref="A180:E180"/>
    <mergeCell ref="A181:E181"/>
    <mergeCell ref="A182:E182"/>
    <mergeCell ref="A183:E183"/>
    <mergeCell ref="A184:D184"/>
    <mergeCell ref="A186:F186"/>
    <mergeCell ref="W170:X170"/>
    <mergeCell ref="Y170:Z170"/>
    <mergeCell ref="A176:E176"/>
    <mergeCell ref="A177:E177"/>
    <mergeCell ref="A178:E178"/>
    <mergeCell ref="A179:E179"/>
    <mergeCell ref="K170:L170"/>
    <mergeCell ref="M170:N170"/>
    <mergeCell ref="O170:P170"/>
    <mergeCell ref="Q170:R170"/>
    <mergeCell ref="S170:T170"/>
    <mergeCell ref="U170:V170"/>
    <mergeCell ref="A194:C194"/>
    <mergeCell ref="D194:F194"/>
    <mergeCell ref="A195:C195"/>
    <mergeCell ref="A187:E187"/>
    <mergeCell ref="A189:D189"/>
    <mergeCell ref="E189:F189"/>
    <mergeCell ref="A191:C191"/>
    <mergeCell ref="A192:C192"/>
    <mergeCell ref="A193:C193"/>
  </mergeCells>
  <printOptions horizontalCentered="1"/>
  <pageMargins left="0" right="0" top="0.25" bottom="0.5" header="0" footer="0.25"/>
  <pageSetup paperSize="5" scale="45" fitToHeight="0" orientation="landscape" r:id="rId1"/>
  <headerFooter alignWithMargins="0">
    <oddFooter>&amp;L&amp;Z&amp;F
- &amp;A&amp;RP &amp;P/&amp;N,  &amp;D,  &amp;T</oddFooter>
  </headerFooter>
  <rowBreaks count="3" manualBreakCount="3">
    <brk id="51" max="16383" man="1"/>
    <brk id="84" max="16383" man="1"/>
    <brk id="9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Positions!$E$5:$E$71</xm:f>
          </x14:formula1>
          <xm:sqref>A17:B26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4.4" x14ac:dyDescent="0.3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link="[5]!''''" oleUpdate="OLEUPDATE_ALWAYS" shapeId="7169">
          <objectPr defaultSize="0" dde="1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601980</xdr:colOff>
                <xdr:row>42</xdr:row>
                <xdr:rowOff>38100</xdr:rowOff>
              </to>
            </anchor>
          </objectPr>
        </oleObject>
      </mc:Choice>
      <mc:Fallback>
        <oleObject link="[5]!''''" oleUpdate="OLEUPDATE_ALWAYS" shapeId="716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Summary</vt:lpstr>
      <vt:lpstr>Budget Template</vt:lpstr>
      <vt:lpstr>Positions</vt:lpstr>
      <vt:lpstr>Productive Hour Calculation</vt:lpstr>
      <vt:lpstr>Budget Templet (2)</vt:lpstr>
      <vt:lpstr>Sheet1</vt:lpstr>
      <vt:lpstr>'Budget Template'!B</vt:lpstr>
      <vt:lpstr>'Budget Templet (2)'!B</vt:lpstr>
      <vt:lpstr>'Budget Template'!Print_Area</vt:lpstr>
      <vt:lpstr>'Budget Templet (2)'!Print_Area</vt:lpstr>
      <vt:lpstr>'Productive Hour Calculation'!Print_Area</vt:lpstr>
      <vt:lpstr>Summary!Print_Area</vt:lpstr>
      <vt:lpstr>'Budget Template'!Print_Titles</vt:lpstr>
      <vt:lpstr>'Budget Templet (2)'!Print_Titles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</dc:creator>
  <cp:lastModifiedBy>Maribel Garcia</cp:lastModifiedBy>
  <cp:lastPrinted>2015-05-27T22:43:42Z</cp:lastPrinted>
  <dcterms:created xsi:type="dcterms:W3CDTF">2014-12-24T23:23:59Z</dcterms:created>
  <dcterms:modified xsi:type="dcterms:W3CDTF">2016-03-23T23:03:29Z</dcterms:modified>
</cp:coreProperties>
</file>