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20" windowWidth="9375" windowHeight="4575" tabRatio="295" activeTab="0"/>
  </bookViews>
  <sheets>
    <sheet name="DHS" sheetId="1" r:id="rId1"/>
    <sheet name="Catalina" sheetId="2" r:id="rId2"/>
  </sheets>
  <definedNames>
    <definedName name="_xlnm.Print_Area" localSheetId="1">'Catalina'!$A$1:$S$23</definedName>
    <definedName name="_xlnm.Print_Area" localSheetId="0">'DHS'!$A$1:$S$119</definedName>
  </definedNames>
  <calcPr fullCalcOnLoad="1"/>
</workbook>
</file>

<file path=xl/sharedStrings.xml><?xml version="1.0" encoding="utf-8"?>
<sst xmlns="http://schemas.openxmlformats.org/spreadsheetml/2006/main" count="207" uniqueCount="108">
  <si>
    <t>Monitoring Station</t>
  </si>
  <si>
    <t>T</t>
  </si>
  <si>
    <t>F</t>
  </si>
  <si>
    <t>E</t>
  </si>
  <si>
    <t>DHS (010)</t>
  </si>
  <si>
    <t>DHS (009)</t>
  </si>
  <si>
    <t>DHS (008)</t>
  </si>
  <si>
    <t>DHS (007)</t>
  </si>
  <si>
    <t>DHS (006)</t>
  </si>
  <si>
    <t>DHS (005)</t>
  </si>
  <si>
    <t xml:space="preserve">Malibu Point, Malibu Colony Dr.,  </t>
  </si>
  <si>
    <t>DHS (004)</t>
  </si>
  <si>
    <t>DHS (003)</t>
  </si>
  <si>
    <t>DHS (002)</t>
  </si>
  <si>
    <t>DHS (001)</t>
  </si>
  <si>
    <t>Big Rock Beach</t>
  </si>
  <si>
    <t>DHS (101)</t>
  </si>
  <si>
    <t>17200 Pacific Coast Hwy.</t>
  </si>
  <si>
    <t>DHS (102)</t>
  </si>
  <si>
    <t>DHS (103)</t>
  </si>
  <si>
    <t>DHS (108)</t>
  </si>
  <si>
    <t>DHS (109)</t>
  </si>
  <si>
    <t>DHS (110)</t>
  </si>
  <si>
    <t>Venice Pier, Venice</t>
  </si>
  <si>
    <t>DHS (111)</t>
  </si>
  <si>
    <t>DHS (112)</t>
  </si>
  <si>
    <t>DHS (113)</t>
  </si>
  <si>
    <t>DHS (114)</t>
  </si>
  <si>
    <t>DHS (115)</t>
  </si>
  <si>
    <t xml:space="preserve">Opposite Hyperion Plant, 1 mile </t>
  </si>
  <si>
    <t>marker, Playa del Rey</t>
  </si>
  <si>
    <t>Topaz Street extended,</t>
  </si>
  <si>
    <t>Redondo Beach, north side of jetty</t>
  </si>
  <si>
    <t>KEY</t>
  </si>
  <si>
    <t>Rainfall, previous 72 hours</t>
  </si>
  <si>
    <t>THE FOLLOWING LETTERS AND NUMBERS APPEAR WHEN STATE STANDARDS ARE EXCEEDED</t>
  </si>
  <si>
    <t>Blank entries indicate samples not taken or analyst error.</t>
  </si>
  <si>
    <t>NOTES:</t>
  </si>
  <si>
    <t>Log Mean</t>
  </si>
  <si>
    <t>T - Total coliform per 100 ml</t>
  </si>
  <si>
    <t>F - Fecal coliform per 100 ml.</t>
  </si>
  <si>
    <t>E - Enterococcus per 100 ml.</t>
  </si>
  <si>
    <t>a - Total coliform level exceeds 10,000 organisms per 100 ml.</t>
  </si>
  <si>
    <t>b - Fecal coliform level exceeds 400 organisms per 100 ml.</t>
  </si>
  <si>
    <t>c - Enterococcus level exceeds 104 organisms per 100 ml.</t>
  </si>
  <si>
    <t># - A number appearing in the extreme top right-hand corner indicates the total coliform level is</t>
  </si>
  <si>
    <t>X - One or more parameters exceed State standards.</t>
  </si>
  <si>
    <t>d - The log mean of total coliform levels exceeds 1,000 organisms per 100 ml.</t>
  </si>
  <si>
    <t>e - The log mean of fecal coliform levels exceeds 200 organisms per 100 ml.</t>
  </si>
  <si>
    <t>f - The log mean of enterococcus levels exceeds 35 organisms per 100 ml.</t>
  </si>
  <si>
    <t xml:space="preserve">     greater than 1,000 organisms per 100 ml. and the fecal/total coliform ratio is greater than 0.1.</t>
  </si>
  <si>
    <t>Notes:</t>
  </si>
  <si>
    <t>1/3 of the way between storm drain &amp;</t>
  </si>
  <si>
    <t>2/3 of the way between storm drain &amp;</t>
  </si>
  <si>
    <t>2/3 of the way between the Green</t>
  </si>
  <si>
    <t>Nicholas Beach, Malibu</t>
  </si>
  <si>
    <t>Trancas Beach, Malibu</t>
  </si>
  <si>
    <t>Westward Beach, Malibu</t>
  </si>
  <si>
    <t>Paradise Cove, Malibu</t>
  </si>
  <si>
    <t>Adjacent to the west side of pier</t>
  </si>
  <si>
    <t>26610 Latigo Shore Drive, Malibu</t>
  </si>
  <si>
    <t>Puerco Beach, 25500 PCH, Malibu</t>
  </si>
  <si>
    <t>Malibu. In front of lifeguard tower.</t>
  </si>
  <si>
    <t>Malibu Pier, Malibu</t>
  </si>
  <si>
    <t>50 yards east of pier</t>
  </si>
  <si>
    <t>19900 Pacific Coast Hwy., Malibu</t>
  </si>
  <si>
    <t>Pacific Palisades.  At staircase</t>
  </si>
  <si>
    <t>Bel Air Bay Club, 16801 PCH</t>
  </si>
  <si>
    <t>Temescal storm drain, Los Angeles</t>
  </si>
  <si>
    <t xml:space="preserve">DHS (104) </t>
  </si>
  <si>
    <t>Montana Ave. storm drain, Santa</t>
  </si>
  <si>
    <t>DHS (105)</t>
  </si>
  <si>
    <t>DHS(106)</t>
  </si>
  <si>
    <t>Strand Street extended, Santa Monica</t>
  </si>
  <si>
    <t>In front of restrooms</t>
  </si>
  <si>
    <t>DHS (107)</t>
  </si>
  <si>
    <t>Brooks Avenue extended, Los Angeles</t>
  </si>
  <si>
    <t>In front of storm drain</t>
  </si>
  <si>
    <t>50 yards south of pier</t>
  </si>
  <si>
    <t>Topsail Street extended, Venice</t>
  </si>
  <si>
    <t>World Way extended, Playa del Rey</t>
  </si>
  <si>
    <t>Grand Avenue extended, El Segundo</t>
  </si>
  <si>
    <t>26th Street extended, Hermosa Beach</t>
  </si>
  <si>
    <t>Herondo storm drain, Redondo Beach</t>
  </si>
  <si>
    <t>&amp; the Green Pleasure Pier</t>
  </si>
  <si>
    <t>DHS (117)  Avalon Beach</t>
  </si>
  <si>
    <t>DHS (118)  Avalon Beach</t>
  </si>
  <si>
    <t>1/3 of the way between the Green</t>
  </si>
  <si>
    <t>Pleasure Pier &amp; Busy Bee Rest.</t>
  </si>
  <si>
    <t>DHS (119)  Avalon Beach</t>
  </si>
  <si>
    <t>DHS (120)  Avalon Beach</t>
  </si>
  <si>
    <t>Between the Busy Bee Restaurant</t>
  </si>
  <si>
    <t>and Tuna Club</t>
  </si>
  <si>
    <t>DHS (116)</t>
  </si>
  <si>
    <t>DHS (121)  Avalon Beach</t>
  </si>
  <si>
    <t>Leo Carillo Beach,35000 PCH</t>
  </si>
  <si>
    <t>In front of Nicholas Creek</t>
  </si>
  <si>
    <t>In front of Trancas Creek</t>
  </si>
  <si>
    <t>In front of Zuma creek</t>
  </si>
  <si>
    <t>Monica. In front of storm drain</t>
  </si>
  <si>
    <t>Malibu.Front of Arroyo Sequit Crk</t>
  </si>
  <si>
    <t>Front of monitoring wells discharge</t>
  </si>
  <si>
    <t>West end of Malibu cove colony</t>
  </si>
  <si>
    <t>Pacific  Palisades. In front of drain</t>
  </si>
  <si>
    <t>Wilshire Blvd. storm drain, Santa</t>
  </si>
  <si>
    <t>Monica.  In front of storm drain</t>
  </si>
  <si>
    <t>28th Street extended,Manhattan Beach</t>
  </si>
  <si>
    <t>November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</si>
</sst>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;;;"/>
    <numFmt numFmtId="166" formatCode="#,##0.0"/>
  </numFmts>
  <fonts count="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4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3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/>
    </xf>
    <xf numFmtId="14" fontId="0" fillId="2" borderId="4" xfId="0" applyNumberFormat="1" applyFill="1" applyBorder="1" applyAlignment="1" applyProtection="1">
      <alignment horizontal="center"/>
      <protection/>
    </xf>
    <xf numFmtId="14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8" xfId="0" applyNumberFormat="1" applyBorder="1" applyAlignment="1" applyProtection="1">
      <alignment horizontal="left"/>
      <protection/>
    </xf>
    <xf numFmtId="3" fontId="0" fillId="3" borderId="1" xfId="0" applyNumberFormat="1" applyFill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4" fontId="0" fillId="2" borderId="10" xfId="0" applyNumberFormat="1" applyFill="1" applyBorder="1" applyAlignment="1" applyProtection="1">
      <alignment horizontal="centerContinuous"/>
      <protection/>
    </xf>
    <xf numFmtId="14" fontId="0" fillId="2" borderId="11" xfId="0" applyNumberFormat="1" applyFill="1" applyBorder="1" applyAlignment="1" applyProtection="1">
      <alignment horizontal="centerContinuous"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2" borderId="14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165" fontId="0" fillId="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3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3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2" borderId="10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showGridLines="0" tabSelected="1" workbookViewId="0" topLeftCell="A1">
      <selection activeCell="A117" sqref="A117:S119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71" t="s">
        <v>107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 t="s">
        <v>0</v>
      </c>
      <c r="B3" s="32"/>
      <c r="C3" s="82">
        <v>38663</v>
      </c>
      <c r="D3" s="83"/>
      <c r="E3" s="33"/>
      <c r="F3" s="82">
        <v>38670</v>
      </c>
      <c r="G3" s="83"/>
      <c r="H3" s="33"/>
      <c r="I3" s="82">
        <v>38677</v>
      </c>
      <c r="J3" s="83"/>
      <c r="K3" s="33"/>
      <c r="L3" s="82">
        <v>38684</v>
      </c>
      <c r="M3" s="83"/>
      <c r="N3" s="33"/>
      <c r="O3" s="82"/>
      <c r="P3" s="83"/>
      <c r="Q3" s="34"/>
      <c r="R3" s="46" t="s">
        <v>38</v>
      </c>
      <c r="S3" s="47"/>
    </row>
    <row r="4" spans="1:19" ht="12.75">
      <c r="A4" s="9" t="s">
        <v>4</v>
      </c>
      <c r="B4" s="10" t="s">
        <v>1</v>
      </c>
      <c r="C4" s="2">
        <v>10</v>
      </c>
      <c r="D4" s="26">
        <f>IF(C4&gt;10000,"a","")</f>
      </c>
      <c r="E4" s="56">
        <f>IF(C5&gt;=1,IF(C4&gt;1000,IF((C5/C4)&gt;0.1,IF((C5/C4)&gt;1,"1",(C5/C4)),""),""),"")</f>
      </c>
      <c r="F4" s="2">
        <v>20</v>
      </c>
      <c r="G4" s="26">
        <f>IF(F4&gt;10000,"a","")</f>
      </c>
      <c r="H4" s="56">
        <f>IF(F5&gt;=1,IF(F4&gt;1000,IF((F5/F4)&gt;0.1,IF((F5/F4)&gt;1,"1",(F5/F4)),""),""),"")</f>
      </c>
      <c r="I4" s="2">
        <v>10</v>
      </c>
      <c r="J4" s="26">
        <f>IF(I4&gt;10000,"a","")</f>
      </c>
      <c r="K4" s="56">
        <f>IF(I5&gt;=1,IF(I4&gt;1000,IF((I5/I4)&gt;0.1,IF((I5/I4)&gt;1,"1",(I5/I4)),""),""),"")</f>
      </c>
      <c r="L4" s="2">
        <v>10</v>
      </c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45">IF(C4+F4+L4+I4+O4&gt;0,(IF(C4&gt;0,C4,1)*IF(F4&gt;0,F4,1)*IF(I4&gt;0,I4,1)*IF(L4&gt;0,L4,1)*IF(O4&gt;0,O4,1))^(1/(IF(C4&gt;0,1,0)+IF(F4&gt;0,1,0)+IF(I4&gt;0,1,0)+IF(L4&gt;0,1,0)+IF(O4&gt;0,1,0))),"")</f>
        <v>11.892071150027208</v>
      </c>
      <c r="S4" s="51">
        <f>IF(R4="","",IF(R4&gt;1000,"d",""))</f>
      </c>
    </row>
    <row r="5" spans="1:19" ht="12.75">
      <c r="A5" s="5" t="s">
        <v>95</v>
      </c>
      <c r="B5" s="11" t="s">
        <v>2</v>
      </c>
      <c r="C5" s="3">
        <v>10</v>
      </c>
      <c r="D5" s="27">
        <f>IF(C5&gt;400,"b","")</f>
      </c>
      <c r="E5" s="28">
        <f>IF(E6&lt;4,"X","")</f>
      </c>
      <c r="F5" s="3">
        <v>10</v>
      </c>
      <c r="G5" s="27">
        <f>IF(F5&gt;400,"b","")</f>
      </c>
      <c r="H5" s="28">
        <f>IF(H6&lt;4,"X","")</f>
      </c>
      <c r="I5" s="3">
        <v>10</v>
      </c>
      <c r="J5" s="27">
        <f>IF(I5&gt;400,"b","")</f>
      </c>
      <c r="K5" s="28">
        <f>IF(K6&lt;4,"X","")</f>
      </c>
      <c r="L5" s="3">
        <v>10</v>
      </c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  <v>10.000000000000002</v>
      </c>
      <c r="S5" s="51">
        <f>IF(R5="","",IF(R5&gt;200,"e",""))</f>
      </c>
    </row>
    <row r="6" spans="1:19" ht="12.75">
      <c r="A6" s="5" t="s">
        <v>100</v>
      </c>
      <c r="B6" s="11" t="s">
        <v>3</v>
      </c>
      <c r="C6" s="3">
        <v>10</v>
      </c>
      <c r="D6" s="29">
        <f>IF(C6&gt;104,"c","")</f>
      </c>
      <c r="E6" s="30">
        <f>COUNTBLANK(D4:D6)+COUNTBLANK(E4)</f>
        <v>4</v>
      </c>
      <c r="F6" s="3">
        <v>20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50">
        <f t="shared" si="0"/>
        <v>11.892071150027208</v>
      </c>
      <c r="S6" s="52">
        <f>IF(R6="","",IF(R6&gt;35,"f",""))</f>
      </c>
    </row>
    <row r="7" spans="1:19" ht="12.75">
      <c r="A7" s="53" t="s">
        <v>5</v>
      </c>
      <c r="B7" s="10" t="s">
        <v>1</v>
      </c>
      <c r="C7" s="2">
        <v>10</v>
      </c>
      <c r="D7" s="26">
        <f>IF(C7&gt;10000,"a","")</f>
      </c>
      <c r="E7" s="56">
        <f>IF(C8&gt;=1,IF(C7&gt;1000,IF((C8/C7)&gt;0.1,IF((C8/C7)&gt;1,"1",(C8/C7)),""),""),"")</f>
      </c>
      <c r="F7" s="2">
        <v>272</v>
      </c>
      <c r="G7" s="26">
        <f>IF(F7&gt;10000,"a","")</f>
      </c>
      <c r="H7" s="56">
        <f>IF(F8&gt;=1,IF(F7&gt;1000,IF((F8/F7)&gt;0.1,IF((F8/F7)&gt;1,"1",(F8/F7)),""),""),"")</f>
      </c>
      <c r="I7" s="2">
        <v>10</v>
      </c>
      <c r="J7" s="26">
        <f>IF(I7&gt;10000,"a","")</f>
      </c>
      <c r="K7" s="56">
        <f>IF(I8&gt;=1,IF(I7&gt;1000,IF((I8/I7)&gt;0.1,IF((I8/I7)&gt;1,"1",(I8/I7)),""),""),"")</f>
      </c>
      <c r="L7" s="2">
        <v>10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22.837166908708525</v>
      </c>
      <c r="S7" s="51">
        <f>IF(R7="","",IF(R7&gt;1000,"d",""))</f>
      </c>
    </row>
    <row r="8" spans="1:19" ht="12.75">
      <c r="A8" s="54" t="s">
        <v>55</v>
      </c>
      <c r="B8" s="11" t="s">
        <v>2</v>
      </c>
      <c r="C8" s="3">
        <v>10</v>
      </c>
      <c r="D8" s="27">
        <f>IF(C8&gt;400,"b","")</f>
      </c>
      <c r="E8" s="28">
        <f>IF(E9&lt;4,"X","")</f>
      </c>
      <c r="F8" s="3">
        <v>85</v>
      </c>
      <c r="G8" s="27">
        <f>IF(F8&gt;400,"b","")</f>
      </c>
      <c r="H8" s="28">
        <f>IF(H9&lt;4,"X","")</f>
      </c>
      <c r="I8" s="3">
        <v>10</v>
      </c>
      <c r="J8" s="27">
        <f>IF(I8&gt;400,"b","")</f>
      </c>
      <c r="K8" s="28">
        <f>IF(K9&lt;4,"X","")</f>
      </c>
      <c r="L8" s="3">
        <v>10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17.074764851741445</v>
      </c>
      <c r="S8" s="51">
        <f>IF(R8="","",IF(R8&gt;200,"e",""))</f>
      </c>
    </row>
    <row r="9" spans="1:19" ht="12.75">
      <c r="A9" s="55" t="s">
        <v>96</v>
      </c>
      <c r="B9" s="11" t="s">
        <v>3</v>
      </c>
      <c r="C9" s="3">
        <v>10</v>
      </c>
      <c r="D9" s="29">
        <f>IF(C9&gt;104,"c","")</f>
      </c>
      <c r="E9" s="30">
        <f>COUNTBLANK(D7:D9)+COUNTBLANK(E7)</f>
        <v>4</v>
      </c>
      <c r="F9" s="3">
        <v>10</v>
      </c>
      <c r="G9" s="29">
        <f>IF(F9&gt;104,"c","")</f>
      </c>
      <c r="H9" s="30">
        <f>COUNTBLANK(G7:G9)+COUNTBLANK(H7)</f>
        <v>4</v>
      </c>
      <c r="I9" s="3">
        <v>10</v>
      </c>
      <c r="J9" s="29">
        <f>IF(I9&gt;104,"c","")</f>
      </c>
      <c r="K9" s="30">
        <f>COUNTBLANK(J7:J9)+COUNTBLANK(K7)</f>
        <v>4</v>
      </c>
      <c r="L9" s="3">
        <v>74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50">
        <f t="shared" si="0"/>
        <v>16.49331410525819</v>
      </c>
      <c r="S9" s="52">
        <f>IF(R9="","",IF(R9&gt;35,"f",""))</f>
      </c>
    </row>
    <row r="10" spans="1:19" ht="12.75">
      <c r="A10" s="9" t="s">
        <v>6</v>
      </c>
      <c r="B10" s="10" t="s">
        <v>1</v>
      </c>
      <c r="C10" s="2">
        <v>52</v>
      </c>
      <c r="D10" s="26">
        <f>IF(C10&gt;10000,"a","")</f>
      </c>
      <c r="E10" s="56">
        <f>IF(C11&gt;=1,IF(C10&gt;1000,IF((C11/C10)&gt;0.1,IF((C11/C10)&gt;1,"1",(C11/C10)),""),""),"")</f>
      </c>
      <c r="F10" s="2">
        <v>168</v>
      </c>
      <c r="G10" s="26">
        <f>IF(F10&gt;10000,"a","")</f>
      </c>
      <c r="H10" s="56">
        <f>IF(F11&gt;=1,IF(F10&gt;1000,IF((F11/F10)&gt;0.1,IF((F11/F10)&gt;1,"1",(F11/F10)),""),""),"")</f>
      </c>
      <c r="I10" s="2">
        <v>10</v>
      </c>
      <c r="J10" s="26">
        <f>IF(I10&gt;10000,"a","")</f>
      </c>
      <c r="K10" s="56">
        <f>IF(I11&gt;=1,IF(I10&gt;1000,IF((I11/I10)&gt;0.1,IF((I11/I10)&gt;1,"1",(I11/I10)),""),""),"")</f>
      </c>
      <c r="L10" s="2">
        <v>20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36.356800345309054</v>
      </c>
      <c r="S10" s="51">
        <f>IF(R10="","",IF(R10&gt;1000,"d",""))</f>
      </c>
    </row>
    <row r="11" spans="1:19" ht="12.75">
      <c r="A11" s="5" t="s">
        <v>56</v>
      </c>
      <c r="B11" s="11" t="s">
        <v>2</v>
      </c>
      <c r="C11" s="3">
        <v>10</v>
      </c>
      <c r="D11" s="27">
        <f>IF(C11&gt;400,"b","")</f>
      </c>
      <c r="E11" s="28">
        <f>IF(E12&lt;4,"X","")</f>
      </c>
      <c r="F11" s="3">
        <v>10</v>
      </c>
      <c r="G11" s="27">
        <f>IF(F11&gt;400,"b","")</f>
      </c>
      <c r="H11" s="28">
        <f>IF(H12&lt;4,"X","")</f>
      </c>
      <c r="I11" s="3">
        <v>10</v>
      </c>
      <c r="J11" s="27">
        <f>IF(I11&gt;400,"b","")</f>
      </c>
      <c r="K11" s="28">
        <f>IF(K12&lt;4,"X","")</f>
      </c>
      <c r="L11" s="3">
        <v>10</v>
      </c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  <v>10.000000000000002</v>
      </c>
      <c r="S11" s="51">
        <f>IF(R11="","",IF(R11&gt;200,"e",""))</f>
      </c>
    </row>
    <row r="12" spans="1:19" ht="12.75">
      <c r="A12" s="36" t="s">
        <v>97</v>
      </c>
      <c r="B12" s="11" t="s">
        <v>3</v>
      </c>
      <c r="C12" s="3">
        <v>10</v>
      </c>
      <c r="D12" s="29">
        <f>IF(C12&gt;104,"c","")</f>
      </c>
      <c r="E12" s="30">
        <f>COUNTBLANK(D10:D12)+COUNTBLANK(E10)</f>
        <v>4</v>
      </c>
      <c r="F12" s="3">
        <v>20</v>
      </c>
      <c r="G12" s="29">
        <f>IF(F12&gt;104,"c","")</f>
      </c>
      <c r="H12" s="30">
        <f>COUNTBLANK(G10:G12)+COUNTBLANK(H10)</f>
        <v>4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10</v>
      </c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50">
        <f t="shared" si="0"/>
        <v>11.892071150027208</v>
      </c>
      <c r="S12" s="52">
        <f>IF(R12="","",IF(R12&gt;35,"f",""))</f>
      </c>
    </row>
    <row r="13" spans="1:19" ht="12.75">
      <c r="A13" s="9" t="s">
        <v>7</v>
      </c>
      <c r="B13" s="10" t="s">
        <v>1</v>
      </c>
      <c r="C13" s="2">
        <v>30</v>
      </c>
      <c r="D13" s="26">
        <f>IF(C13&gt;10000,"a","")</f>
      </c>
      <c r="E13" s="56">
        <f>IF(C14&gt;=1,IF(C13&gt;1000,IF((C14/C13)&gt;0.1,IF((C14/C13)&gt;1,"1",(C14/C13)),""),""),"")</f>
      </c>
      <c r="F13" s="2">
        <v>85</v>
      </c>
      <c r="G13" s="26">
        <f>IF(F13&gt;10000,"a","")</f>
      </c>
      <c r="H13" s="56">
        <f>IF(F14&gt;=1,IF(F13&gt;1000,IF((F14/F13)&gt;0.1,IF((F14/F13)&gt;1,"1",(F14/F13)),""),""),"")</f>
      </c>
      <c r="I13" s="2">
        <v>10</v>
      </c>
      <c r="J13" s="26">
        <f>IF(I13&gt;10000,"a","")</f>
      </c>
      <c r="K13" s="56">
        <f>IF(I14&gt;=1,IF(I13&gt;1000,IF((I14/I13)&gt;0.1,IF((I14/I13)&gt;1,"1",(I14/I13)),""),""),"")</f>
      </c>
      <c r="L13" s="2">
        <v>10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22.47165429865153</v>
      </c>
      <c r="S13" s="51">
        <f>IF(R13="","",IF(R13&gt;1000,"d",""))</f>
      </c>
    </row>
    <row r="14" spans="1:19" ht="12.75">
      <c r="A14" s="5" t="s">
        <v>57</v>
      </c>
      <c r="B14" s="11" t="s">
        <v>2</v>
      </c>
      <c r="C14" s="3">
        <v>30</v>
      </c>
      <c r="D14" s="27">
        <f>IF(C14&gt;400,"b","")</f>
      </c>
      <c r="E14" s="28">
        <f>IF(E15&lt;4,"X","")</f>
      </c>
      <c r="F14" s="3">
        <v>41</v>
      </c>
      <c r="G14" s="27">
        <f>IF(F14&gt;400,"b","")</f>
      </c>
      <c r="H14" s="28">
        <f>IF(H15&lt;4,"X","")</f>
      </c>
      <c r="I14" s="3">
        <v>10</v>
      </c>
      <c r="J14" s="27">
        <f>IF(I14&gt;400,"b","")</f>
      </c>
      <c r="K14" s="28">
        <f>IF(K15&lt;4,"X","")</f>
      </c>
      <c r="L14" s="3">
        <v>10</v>
      </c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  <v>18.727347872429874</v>
      </c>
      <c r="S14" s="51">
        <f>IF(R14="","",IF(R14&gt;200,"e",""))</f>
      </c>
    </row>
    <row r="15" spans="1:19" ht="12.75">
      <c r="A15" s="5" t="s">
        <v>98</v>
      </c>
      <c r="B15" s="11" t="s">
        <v>3</v>
      </c>
      <c r="C15" s="3">
        <v>10</v>
      </c>
      <c r="D15" s="29">
        <f>IF(C15&gt;104,"c","")</f>
      </c>
      <c r="E15" s="30">
        <f>COUNTBLANK(D13:D15)+COUNTBLANK(E13)</f>
        <v>4</v>
      </c>
      <c r="F15" s="3">
        <v>63</v>
      </c>
      <c r="G15" s="29">
        <f>IF(F15&gt;104,"c","")</f>
      </c>
      <c r="H15" s="30">
        <f>COUNTBLANK(G13:G15)+COUNTBLANK(H13)</f>
        <v>4</v>
      </c>
      <c r="I15" s="3">
        <v>10</v>
      </c>
      <c r="J15" s="29">
        <f>IF(I15&gt;104,"c","")</f>
      </c>
      <c r="K15" s="30">
        <f>COUNTBLANK(J13:J15)+COUNTBLANK(K13)</f>
        <v>4</v>
      </c>
      <c r="L15" s="3">
        <v>10</v>
      </c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50">
        <f t="shared" si="0"/>
        <v>15.842916649412214</v>
      </c>
      <c r="S15" s="52">
        <f>IF(R15="","",IF(R15&gt;35,"f",""))</f>
      </c>
    </row>
    <row r="16" spans="1:19" ht="12.75">
      <c r="A16" s="9" t="s">
        <v>8</v>
      </c>
      <c r="B16" s="10" t="s">
        <v>1</v>
      </c>
      <c r="C16" s="2">
        <v>109</v>
      </c>
      <c r="D16" s="26">
        <f>IF(C16&gt;10000,"a","")</f>
      </c>
      <c r="E16" s="56">
        <f>IF(C17&gt;=1,IF(C16&gt;1000,IF((C17/C16)&gt;0.1,IF((C17/C16)&gt;1,"1",(C17/C16)),""),""),"")</f>
      </c>
      <c r="F16" s="2">
        <v>1145</v>
      </c>
      <c r="G16" s="26">
        <f>IF(F16&gt;10000,"a","")</f>
      </c>
      <c r="H16" s="56">
        <f>IF(F17&gt;=1,IF(F16&gt;1000,IF((F17/F16)&gt;0.1,IF((F17/F16)&gt;1,"1",(F17/F16)),""),""),"")</f>
        <v>0.6218340611353712</v>
      </c>
      <c r="I16" s="2">
        <v>233</v>
      </c>
      <c r="J16" s="26">
        <f>IF(I16&gt;10000,"a","")</f>
      </c>
      <c r="K16" s="56">
        <f>IF(I17&gt;=1,IF(I16&gt;1000,IF((I17/I16)&gt;0.1,IF((I17/I16)&gt;1,"1",(I17/I16)),""),""),"")</f>
      </c>
      <c r="L16" s="2">
        <v>20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155.29392807190334</v>
      </c>
      <c r="S16" s="51">
        <f>IF(R16="","",IF(R16&gt;1000,"d",""))</f>
      </c>
    </row>
    <row r="17" spans="1:19" ht="12.75">
      <c r="A17" s="5" t="s">
        <v>58</v>
      </c>
      <c r="B17" s="11" t="s">
        <v>2</v>
      </c>
      <c r="C17" s="3">
        <v>30</v>
      </c>
      <c r="D17" s="27">
        <f>IF(C17&gt;400,"b","")</f>
      </c>
      <c r="E17" s="28">
        <f>IF(E18&lt;4,"X","")</f>
      </c>
      <c r="F17" s="3">
        <v>712</v>
      </c>
      <c r="G17" s="27" t="str">
        <f>IF(F17&gt;400,"b","")</f>
        <v>b</v>
      </c>
      <c r="H17" s="28" t="str">
        <f>IF(H18&lt;4,"X","")</f>
        <v>X</v>
      </c>
      <c r="I17" s="3">
        <v>41</v>
      </c>
      <c r="J17" s="27">
        <f>IF(I17&gt;400,"b","")</f>
      </c>
      <c r="K17" s="28">
        <f>IF(K18&lt;4,"X","")</f>
      </c>
      <c r="L17" s="3">
        <v>10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54.399671388611104</v>
      </c>
      <c r="S17" s="51">
        <f>IF(R17="","",IF(R17&gt;200,"e",""))</f>
      </c>
    </row>
    <row r="18" spans="1:19" ht="12.75">
      <c r="A18" s="5" t="s">
        <v>59</v>
      </c>
      <c r="B18" s="11" t="s">
        <v>3</v>
      </c>
      <c r="C18" s="3">
        <v>10</v>
      </c>
      <c r="D18" s="29">
        <f>IF(C18&gt;104,"c","")</f>
      </c>
      <c r="E18" s="30">
        <f>COUNTBLANK(D16:D18)+COUNTBLANK(E16)</f>
        <v>4</v>
      </c>
      <c r="F18" s="3">
        <v>146</v>
      </c>
      <c r="G18" s="29" t="str">
        <f>IF(F18&gt;104,"c","")</f>
        <v>c</v>
      </c>
      <c r="H18" s="30">
        <f>COUNTBLANK(G16:G18)+COUNTBLANK(H16)</f>
        <v>1</v>
      </c>
      <c r="I18" s="3">
        <v>63</v>
      </c>
      <c r="J18" s="29">
        <f>IF(I18&gt;104,"c","")</f>
      </c>
      <c r="K18" s="30">
        <f>COUNTBLANK(J16:J18)+COUNTBLANK(K16)</f>
        <v>4</v>
      </c>
      <c r="L18" s="3">
        <v>74</v>
      </c>
      <c r="M18" s="29">
        <f>IF(L18&gt;104,"c","")</f>
      </c>
      <c r="N18" s="30">
        <f>COUNTBLANK(M16:M18)+COUNTBLANK(N16)</f>
        <v>4</v>
      </c>
      <c r="O18" s="3"/>
      <c r="P18" s="29">
        <f>IF(O18&gt;104,"c","")</f>
      </c>
      <c r="Q18" s="30">
        <f>COUNTBLANK(P16:P18)+COUNTBLANK(Q16)</f>
        <v>4</v>
      </c>
      <c r="R18" s="50">
        <f t="shared" si="0"/>
        <v>51.07769391316965</v>
      </c>
      <c r="S18" s="52" t="str">
        <f>IF(R18="","",IF(R18&gt;35,"f",""))</f>
        <v>f</v>
      </c>
    </row>
    <row r="19" spans="1:19" ht="12.75">
      <c r="A19" s="9" t="s">
        <v>9</v>
      </c>
      <c r="B19" s="10" t="s">
        <v>1</v>
      </c>
      <c r="C19" s="2">
        <v>613</v>
      </c>
      <c r="D19" s="26">
        <f>IF(C19&gt;10000,"a","")</f>
      </c>
      <c r="E19" s="56">
        <f>IF(C20&gt;=1,IF(C19&gt;1000,IF((C20/C19)&gt;0.1,IF((C20/C19)&gt;1,"1",(C20/C19)),""),""),"")</f>
      </c>
      <c r="F19" s="2">
        <v>1396</v>
      </c>
      <c r="G19" s="26">
        <f>IF(F19&gt;10000,"a","")</f>
      </c>
      <c r="H19" s="56">
        <f>IF(F20&gt;=1,IF(F19&gt;1000,IF((F20/F19)&gt;0.1,IF((F20/F19)&gt;1,"1",(F20/F19)),""),""),"")</f>
        <v>0.21131805157593123</v>
      </c>
      <c r="I19" s="2">
        <v>240</v>
      </c>
      <c r="J19" s="26">
        <f>IF(I19&gt;10000,"a","")</f>
      </c>
      <c r="K19" s="56">
        <f>IF(I20&gt;=1,IF(I19&gt;1000,IF((I20/I19)&gt;0.1,IF((I20/I19)&gt;1,"1",(I20/I19)),""),""),"")</f>
      </c>
      <c r="L19" s="2">
        <v>565</v>
      </c>
      <c r="M19" s="26">
        <f>IF(L19&gt;10000,"a","")</f>
      </c>
      <c r="N19" s="56">
        <f>IF(L20&gt;=1,IF(L19&gt;1000,IF((L20/L19)&gt;0.1,IF((L20/L19)&gt;1,"1",(L20/L19)),""),""),"")</f>
      </c>
      <c r="O19" s="2"/>
      <c r="P19" s="26">
        <f>IF(O19&gt;10000,"a","")</f>
      </c>
      <c r="Q19" s="56">
        <f>IF(O20&gt;=1,IF(O19&gt;1000,IF((O20/O19)&gt;0.1,IF((O20/O19)&gt;1,"1",(O20/O19)),""),""),"")</f>
      </c>
      <c r="R19" s="48">
        <f t="shared" si="0"/>
        <v>583.6485294011661</v>
      </c>
      <c r="S19" s="51">
        <f>IF(R19="","",IF(R19&gt;1000,"d",""))</f>
      </c>
    </row>
    <row r="20" spans="1:19" ht="12.75">
      <c r="A20" s="5" t="s">
        <v>60</v>
      </c>
      <c r="B20" s="11" t="s">
        <v>2</v>
      </c>
      <c r="C20" s="3">
        <v>74</v>
      </c>
      <c r="D20" s="27">
        <f>IF(C20&gt;400,"b","")</f>
      </c>
      <c r="E20" s="28">
        <f>IF(E21&lt;4,"X","")</f>
      </c>
      <c r="F20" s="3">
        <v>295</v>
      </c>
      <c r="G20" s="27">
        <f>IF(F20&gt;400,"b","")</f>
      </c>
      <c r="H20" s="28" t="str">
        <f>IF(H21&lt;4,"X","")</f>
        <v>X</v>
      </c>
      <c r="I20" s="3">
        <v>20</v>
      </c>
      <c r="J20" s="27">
        <f>IF(I20&gt;400,"b","")</f>
      </c>
      <c r="K20" s="28">
        <f>IF(K21&lt;4,"X","")</f>
      </c>
      <c r="L20" s="3">
        <v>20</v>
      </c>
      <c r="M20" s="27">
        <f>IF(L20&gt;400,"b","")</f>
      </c>
      <c r="N20" s="28">
        <f>IF(N21&lt;4,"X","")</f>
      </c>
      <c r="O20" s="3"/>
      <c r="P20" s="27">
        <f>IF(O20&gt;400,"b","")</f>
      </c>
      <c r="Q20" s="28">
        <f>IF(Q21&lt;4,"X","")</f>
      </c>
      <c r="R20" s="49">
        <f t="shared" si="0"/>
        <v>54.35987279122836</v>
      </c>
      <c r="S20" s="51">
        <f>IF(R20="","",IF(R20&gt;200,"e",""))</f>
      </c>
    </row>
    <row r="21" spans="1:19" ht="12.75">
      <c r="A21" s="5" t="s">
        <v>101</v>
      </c>
      <c r="B21" s="11" t="s">
        <v>3</v>
      </c>
      <c r="C21" s="3">
        <v>10</v>
      </c>
      <c r="D21" s="29">
        <f>IF(C21&gt;104,"c","")</f>
      </c>
      <c r="E21" s="30">
        <f>COUNTBLANK(D19:D21)+COUNTBLANK(E19)</f>
        <v>4</v>
      </c>
      <c r="F21" s="3">
        <v>52</v>
      </c>
      <c r="G21" s="29">
        <f>IF(F21&gt;104,"c","")</f>
      </c>
      <c r="H21" s="30">
        <f>COUNTBLANK(G19:G21)+COUNTBLANK(H19)</f>
        <v>3</v>
      </c>
      <c r="I21" s="3">
        <v>10</v>
      </c>
      <c r="J21" s="29">
        <f>IF(I21&gt;104,"c","")</f>
      </c>
      <c r="K21" s="30">
        <f>COUNTBLANK(J19:J21)+COUNTBLANK(K19)</f>
        <v>4</v>
      </c>
      <c r="L21" s="3">
        <v>52</v>
      </c>
      <c r="M21" s="29">
        <f>IF(L21&gt;104,"c","")</f>
      </c>
      <c r="N21" s="30">
        <f>COUNTBLANK(M19:M21)+COUNTBLANK(N19)</f>
        <v>4</v>
      </c>
      <c r="O21" s="3"/>
      <c r="P21" s="29">
        <f>IF(O21&gt;104,"c","")</f>
      </c>
      <c r="Q21" s="30">
        <f>COUNTBLANK(P19:P21)+COUNTBLANK(Q19)</f>
        <v>4</v>
      </c>
      <c r="R21" s="50">
        <f t="shared" si="0"/>
        <v>22.80350850198276</v>
      </c>
      <c r="S21" s="52">
        <f>IF(R21="","",IF(R21&gt;35,"f",""))</f>
      </c>
    </row>
    <row r="22" spans="1:19" ht="12.75">
      <c r="A22" s="9" t="s">
        <v>11</v>
      </c>
      <c r="B22" s="10" t="s">
        <v>1</v>
      </c>
      <c r="C22" s="2">
        <v>41</v>
      </c>
      <c r="D22" s="26">
        <f>IF(C22&gt;10000,"a","")</f>
      </c>
      <c r="E22" s="56">
        <f>IF(C23&gt;=1,IF(C22&gt;1000,IF((C23/C22)&gt;0.1,IF((C23/C22)&gt;1,"1",(C23/C22)),""),""),"")</f>
      </c>
      <c r="F22" s="2">
        <v>161</v>
      </c>
      <c r="G22" s="26">
        <f>IF(F22&gt;10000,"a","")</f>
      </c>
      <c r="H22" s="56">
        <f>IF(F23&gt;=1,IF(F22&gt;1000,IF((F23/F22)&gt;0.1,IF((F23/F22)&gt;1,"1",(F23/F22)),""),""),"")</f>
      </c>
      <c r="I22" s="2">
        <v>30</v>
      </c>
      <c r="J22" s="26">
        <f>IF(I22&gt;10000,"a","")</f>
      </c>
      <c r="K22" s="56">
        <f>IF(I23&gt;=1,IF(I22&gt;1000,IF((I23/I22)&gt;0.1,IF((I23/I22)&gt;1,"1",(I23/I22)),""),""),"")</f>
      </c>
      <c r="L22" s="2">
        <v>31</v>
      </c>
      <c r="M22" s="26">
        <f>IF(L22&gt;10000,"a","")</f>
      </c>
      <c r="N22" s="56">
        <f>IF(L23&gt;=1,IF(L22&gt;1000,IF((L23/L22)&gt;0.1,IF((L23/L22)&gt;1,"1",(L23/L22)),""),""),"")</f>
      </c>
      <c r="O22" s="2"/>
      <c r="P22" s="26">
        <f>IF(O22&gt;10000,"a","")</f>
      </c>
      <c r="Q22" s="56">
        <f>IF(O23&gt;=1,IF(O22&gt;1000,IF((O23/O22)&gt;0.1,IF((O23/O22)&gt;1,"1",(O23/O22)),""),""),"")</f>
      </c>
      <c r="R22" s="48">
        <f t="shared" si="0"/>
        <v>49.776364078114305</v>
      </c>
      <c r="S22" s="51">
        <f>IF(R22="","",IF(R22&gt;1000,"d",""))</f>
      </c>
    </row>
    <row r="23" spans="1:19" ht="12.75">
      <c r="A23" s="5" t="s">
        <v>61</v>
      </c>
      <c r="B23" s="11" t="s">
        <v>2</v>
      </c>
      <c r="C23" s="3">
        <v>10</v>
      </c>
      <c r="D23" s="27">
        <f>IF(C23&gt;400,"b","")</f>
      </c>
      <c r="E23" s="28">
        <f>IF(E24&lt;4,"X","")</f>
      </c>
      <c r="F23" s="3">
        <v>41</v>
      </c>
      <c r="G23" s="27">
        <f>IF(F23&gt;400,"b","")</f>
      </c>
      <c r="H23" s="28">
        <f>IF(H24&lt;4,"X","")</f>
      </c>
      <c r="I23" s="3">
        <v>20</v>
      </c>
      <c r="J23" s="27">
        <f>IF(I23&gt;400,"b","")</f>
      </c>
      <c r="K23" s="28">
        <f>IF(K24&lt;4,"X","")</f>
      </c>
      <c r="L23" s="3">
        <v>20</v>
      </c>
      <c r="M23" s="27">
        <f>IF(L23&gt;400,"b","")</f>
      </c>
      <c r="N23" s="28">
        <f>IF(N24&lt;4,"X","")</f>
      </c>
      <c r="O23" s="3"/>
      <c r="P23" s="27">
        <f>IF(O23&gt;400,"b","")</f>
      </c>
      <c r="Q23" s="28">
        <f>IF(Q24&lt;4,"X","")</f>
      </c>
      <c r="R23" s="49">
        <f t="shared" si="0"/>
        <v>20.123844926512717</v>
      </c>
      <c r="S23" s="51">
        <f>IF(R23="","",IF(R23&gt;200,"e",""))</f>
      </c>
    </row>
    <row r="24" spans="1:19" ht="12.75">
      <c r="A24" s="5" t="s">
        <v>102</v>
      </c>
      <c r="B24" s="11" t="s">
        <v>3</v>
      </c>
      <c r="C24" s="3">
        <v>10</v>
      </c>
      <c r="D24" s="29">
        <f>IF(C24&gt;104,"c","")</f>
      </c>
      <c r="E24" s="30">
        <f>COUNTBLANK(D22:D24)+COUNTBLANK(E22)</f>
        <v>4</v>
      </c>
      <c r="F24" s="3">
        <v>31</v>
      </c>
      <c r="G24" s="29">
        <f>IF(F24&gt;104,"c","")</f>
      </c>
      <c r="H24" s="30">
        <f>COUNTBLANK(G22:G24)+COUNTBLANK(H22)</f>
        <v>4</v>
      </c>
      <c r="I24" s="3">
        <v>10</v>
      </c>
      <c r="J24" s="29">
        <f>IF(I24&gt;104,"c","")</f>
      </c>
      <c r="K24" s="30">
        <f>COUNTBLANK(J22:J24)+COUNTBLANK(K22)</f>
        <v>4</v>
      </c>
      <c r="L24" s="3">
        <v>10</v>
      </c>
      <c r="M24" s="29">
        <f>IF(L24&gt;104,"c","")</f>
      </c>
      <c r="N24" s="30">
        <f>COUNTBLANK(M22:M24)+COUNTBLANK(N22)</f>
        <v>4</v>
      </c>
      <c r="O24" s="3"/>
      <c r="P24" s="29">
        <f>IF(O24&gt;104,"c","")</f>
      </c>
      <c r="Q24" s="30">
        <f>COUNTBLANK(P22:P24)+COUNTBLANK(Q22)</f>
        <v>4</v>
      </c>
      <c r="R24" s="50">
        <f t="shared" si="0"/>
        <v>13.269068114098674</v>
      </c>
      <c r="S24" s="52">
        <f>IF(R24="","",IF(R24&gt;35,"f",""))</f>
      </c>
    </row>
    <row r="25" spans="1:19" ht="12.75">
      <c r="A25" s="9" t="s">
        <v>12</v>
      </c>
      <c r="B25" s="10" t="s">
        <v>1</v>
      </c>
      <c r="C25" s="2">
        <v>110</v>
      </c>
      <c r="D25" s="26">
        <f>IF(C25&gt;10000,"a","")</f>
      </c>
      <c r="E25" s="56">
        <f>IF(C26&gt;=1,IF(C25&gt;1000,IF((C26/C25)&gt;0.1,IF((C26/C25)&gt;1,"1",(C26/C25)),""),""),"")</f>
      </c>
      <c r="F25" s="2">
        <v>5172</v>
      </c>
      <c r="G25" s="26">
        <f>IF(F25&gt;10000,"a","")</f>
      </c>
      <c r="H25" s="56">
        <f>IF(F26&gt;=1,IF(F25&gt;1000,IF((F26/F25)&gt;0.1,IF((F26/F25)&gt;1,"1",(F26/F25)),""),""),"")</f>
        <v>0.14578499613302398</v>
      </c>
      <c r="I25" s="2">
        <v>20</v>
      </c>
      <c r="J25" s="26">
        <f>IF(I25&gt;10000,"a","")</f>
      </c>
      <c r="K25" s="56">
        <f>IF(I26&gt;=1,IF(I25&gt;1000,IF((I26/I25)&gt;0.1,IF((I26/I25)&gt;1,"1",(I26/I25)),""),""),"")</f>
      </c>
      <c r="L25" s="2">
        <v>1860</v>
      </c>
      <c r="M25" s="26">
        <f>IF(L25&gt;10000,"a","")</f>
      </c>
      <c r="N25" s="56">
        <f>IF(L26&gt;=1,IF(L25&gt;1000,IF((L26/L25)&gt;0.1,IF((L26/L25)&gt;1,"1",(L26/L25)),""),""),"")</f>
        <v>0.1639784946236559</v>
      </c>
      <c r="O25" s="2"/>
      <c r="P25" s="26">
        <f>IF(O25&gt;10000,"a","")</f>
      </c>
      <c r="Q25" s="56">
        <f>IF(O26&gt;=1,IF(O25&gt;1000,IF((O26/O25)&gt;0.1,IF((O26/O25)&gt;1,"1",(O26/O25)),""),""),"")</f>
      </c>
      <c r="R25" s="48">
        <f t="shared" si="0"/>
        <v>381.41567331429206</v>
      </c>
      <c r="S25" s="51">
        <f>IF(R25="","",IF(R25&gt;1000,"d",""))</f>
      </c>
    </row>
    <row r="26" spans="1:19" ht="12.75">
      <c r="A26" s="5" t="s">
        <v>10</v>
      </c>
      <c r="B26" s="11" t="s">
        <v>2</v>
      </c>
      <c r="C26" s="3">
        <v>31</v>
      </c>
      <c r="D26" s="27">
        <f>IF(C26&gt;400,"b","")</f>
      </c>
      <c r="E26" s="28">
        <f>IF(E27&lt;4,"X","")</f>
      </c>
      <c r="F26" s="3">
        <v>754</v>
      </c>
      <c r="G26" s="27" t="str">
        <f>IF(F26&gt;400,"b","")</f>
        <v>b</v>
      </c>
      <c r="H26" s="28" t="str">
        <f>IF(H27&lt;4,"X","")</f>
        <v>X</v>
      </c>
      <c r="I26" s="3">
        <v>10</v>
      </c>
      <c r="J26" s="27">
        <f>IF(I26&gt;400,"b","")</f>
      </c>
      <c r="K26" s="28">
        <f>IF(K27&lt;4,"X","")</f>
      </c>
      <c r="L26" s="3">
        <v>305</v>
      </c>
      <c r="M26" s="27">
        <f>IF(L26&gt;400,"b","")</f>
      </c>
      <c r="N26" s="28" t="str">
        <f>IF(N27&lt;4,"X","")</f>
        <v>X</v>
      </c>
      <c r="O26" s="3"/>
      <c r="P26" s="27">
        <f>IF(O26&gt;400,"b","")</f>
      </c>
      <c r="Q26" s="28">
        <f>IF(Q27&lt;4,"X","")</f>
      </c>
      <c r="R26" s="49">
        <f t="shared" si="0"/>
        <v>91.88787745840106</v>
      </c>
      <c r="S26" s="51">
        <f>IF(R26="","",IF(R26&gt;200,"e",""))</f>
      </c>
    </row>
    <row r="27" spans="1:19" ht="12.75">
      <c r="A27" s="5" t="s">
        <v>62</v>
      </c>
      <c r="B27" s="11" t="s">
        <v>3</v>
      </c>
      <c r="C27" s="3">
        <v>10</v>
      </c>
      <c r="D27" s="29">
        <f>IF(C27&gt;104,"c","")</f>
      </c>
      <c r="E27" s="30">
        <f>COUNTBLANK(D25:D27)+COUNTBLANK(E25)</f>
        <v>4</v>
      </c>
      <c r="F27" s="3">
        <v>359</v>
      </c>
      <c r="G27" s="29" t="str">
        <f>IF(F27&gt;104,"c","")</f>
        <v>c</v>
      </c>
      <c r="H27" s="30">
        <f>COUNTBLANK(G25:G27)+COUNTBLANK(H25)</f>
        <v>1</v>
      </c>
      <c r="I27" s="3">
        <v>10</v>
      </c>
      <c r="J27" s="29">
        <f>IF(I27&gt;104,"c","")</f>
      </c>
      <c r="K27" s="30">
        <f>COUNTBLANK(J25:J27)+COUNTBLANK(K25)</f>
        <v>4</v>
      </c>
      <c r="L27" s="3">
        <v>171</v>
      </c>
      <c r="M27" s="29" t="str">
        <f>IF(L27&gt;104,"c","")</f>
        <v>c</v>
      </c>
      <c r="N27" s="30">
        <f>COUNTBLANK(M25:M27)+COUNTBLANK(N25)</f>
        <v>2</v>
      </c>
      <c r="O27" s="3"/>
      <c r="P27" s="29">
        <f>IF(O27&gt;104,"c","")</f>
      </c>
      <c r="Q27" s="30">
        <f>COUNTBLANK(P25:P27)+COUNTBLANK(Q25)</f>
        <v>4</v>
      </c>
      <c r="R27" s="50">
        <f t="shared" si="0"/>
        <v>49.7763032656576</v>
      </c>
      <c r="S27" s="52" t="str">
        <f>IF(R27="","",IF(R27&gt;35,"f",""))</f>
        <v>f</v>
      </c>
    </row>
    <row r="28" spans="1:19" ht="12.75">
      <c r="A28" s="9" t="s">
        <v>13</v>
      </c>
      <c r="B28" s="10" t="s">
        <v>1</v>
      </c>
      <c r="C28" s="2">
        <v>20</v>
      </c>
      <c r="D28" s="26">
        <f>IF(C28&gt;10000,"a","")</f>
      </c>
      <c r="E28" s="56">
        <f>IF(C29&gt;=1,IF(C28&gt;1000,IF((C29/C28)&gt;0.1,IF((C29/C28)&gt;1,"1",(C29/C28)),""),""),"")</f>
      </c>
      <c r="F28" s="2">
        <v>583</v>
      </c>
      <c r="G28" s="26">
        <f>IF(F28&gt;10000,"a","")</f>
      </c>
      <c r="H28" s="56">
        <f>IF(F29&gt;=1,IF(F28&gt;1000,IF((F29/F28)&gt;0.1,IF((F29/F28)&gt;1,"1",(F29/F28)),""),""),"")</f>
      </c>
      <c r="I28" s="2">
        <v>74</v>
      </c>
      <c r="J28" s="26">
        <f>IF(I28&gt;10000,"a","")</f>
      </c>
      <c r="K28" s="56">
        <f>IF(I29&gt;=1,IF(I28&gt;1000,IF((I29/I28)&gt;0.1,IF((I29/I28)&gt;1,"1",(I29/I28)),""),""),"")</f>
      </c>
      <c r="L28" s="2">
        <v>158</v>
      </c>
      <c r="M28" s="26">
        <f>IF(L28&gt;10000,"a","")</f>
      </c>
      <c r="N28" s="56">
        <f>IF(L29&gt;=1,IF(L28&gt;1000,IF((L29/L28)&gt;0.1,IF((L29/L28)&gt;1,"1",(L29/L28)),""),""),"")</f>
      </c>
      <c r="O28" s="2"/>
      <c r="P28" s="26">
        <f>IF(O28&gt;10000,"a","")</f>
      </c>
      <c r="Q28" s="56">
        <f>IF(O29&gt;=1,IF(O28&gt;1000,IF((O29/O28)&gt;0.1,IF((O29/O28)&gt;1,"1",(O29/O28)),""),""),"")</f>
      </c>
      <c r="R28" s="48">
        <f t="shared" si="0"/>
        <v>108.05549054692409</v>
      </c>
      <c r="S28" s="51">
        <f>IF(R28="","",IF(R28&gt;1000,"d",""))</f>
      </c>
    </row>
    <row r="29" spans="1:19" ht="12.75">
      <c r="A29" s="5" t="s">
        <v>63</v>
      </c>
      <c r="B29" s="11" t="s">
        <v>2</v>
      </c>
      <c r="C29" s="3">
        <v>10</v>
      </c>
      <c r="D29" s="27">
        <f>IF(C29&gt;400,"b","")</f>
      </c>
      <c r="E29" s="28">
        <f>IF(E30&lt;4,"X","")</f>
      </c>
      <c r="F29" s="3">
        <v>132</v>
      </c>
      <c r="G29" s="27">
        <f>IF(F29&gt;400,"b","")</f>
      </c>
      <c r="H29" s="28">
        <f>IF(H30&lt;4,"X","")</f>
      </c>
      <c r="I29" s="3">
        <v>31</v>
      </c>
      <c r="J29" s="27">
        <f>IF(I29&gt;400,"b","")</f>
      </c>
      <c r="K29" s="28">
        <f>IF(K30&lt;4,"X","")</f>
      </c>
      <c r="L29" s="3">
        <v>41</v>
      </c>
      <c r="M29" s="27">
        <f>IF(L29&gt;400,"b","")</f>
      </c>
      <c r="N29" s="28">
        <f>IF(N30&lt;4,"X","")</f>
      </c>
      <c r="O29" s="3"/>
      <c r="P29" s="27">
        <f>IF(O29&gt;400,"b","")</f>
      </c>
      <c r="Q29" s="28">
        <f>IF(Q30&lt;4,"X","")</f>
      </c>
      <c r="R29" s="49">
        <f t="shared" si="0"/>
        <v>35.989836231531605</v>
      </c>
      <c r="S29" s="51">
        <f>IF(R29="","",IF(R29&gt;200,"e",""))</f>
      </c>
    </row>
    <row r="30" spans="1:19" ht="12.75">
      <c r="A30" s="5" t="s">
        <v>64</v>
      </c>
      <c r="B30" s="11" t="s">
        <v>3</v>
      </c>
      <c r="C30" s="3">
        <v>10</v>
      </c>
      <c r="D30" s="29">
        <f>IF(C30&gt;104,"c","")</f>
      </c>
      <c r="E30" s="30">
        <f>COUNTBLANK(D28:D30)+COUNTBLANK(E28)</f>
        <v>4</v>
      </c>
      <c r="F30" s="3">
        <v>96</v>
      </c>
      <c r="G30" s="29">
        <f>IF(F30&gt;104,"c","")</f>
      </c>
      <c r="H30" s="30">
        <f>COUNTBLANK(G28:G30)+COUNTBLANK(H28)</f>
        <v>4</v>
      </c>
      <c r="I30" s="3">
        <v>10</v>
      </c>
      <c r="J30" s="29">
        <f>IF(I30&gt;104,"c","")</f>
      </c>
      <c r="K30" s="30">
        <f>COUNTBLANK(J28:J30)+COUNTBLANK(K28)</f>
        <v>4</v>
      </c>
      <c r="L30" s="3">
        <v>10</v>
      </c>
      <c r="M30" s="29">
        <f>IF(L30&gt;104,"c","")</f>
      </c>
      <c r="N30" s="30">
        <f>COUNTBLANK(M28:M30)+COUNTBLANK(N28)</f>
        <v>4</v>
      </c>
      <c r="O30" s="3"/>
      <c r="P30" s="29">
        <f>IF(O30&gt;104,"c","")</f>
      </c>
      <c r="Q30" s="30">
        <f>COUNTBLANK(P28:P30)+COUNTBLANK(Q28)</f>
        <v>4</v>
      </c>
      <c r="R30" s="50">
        <f t="shared" si="0"/>
        <v>17.602234735867867</v>
      </c>
      <c r="S30" s="52">
        <f>IF(R30="","",IF(R30&gt;35,"f",""))</f>
      </c>
    </row>
    <row r="31" spans="1:19" ht="12.75">
      <c r="A31" s="9" t="s">
        <v>14</v>
      </c>
      <c r="B31" s="10" t="s">
        <v>1</v>
      </c>
      <c r="C31" s="2">
        <v>620</v>
      </c>
      <c r="D31" s="26">
        <f>IF(C31&gt;10000,"a","")</f>
      </c>
      <c r="E31" s="56">
        <f>IF(C32&gt;=1,IF(C31&gt;1000,IF((C32/C31)&gt;0.1,IF((C32/C31)&gt;1,"1",(C32/C31)),""),""),"")</f>
      </c>
      <c r="F31" s="2">
        <v>627</v>
      </c>
      <c r="G31" s="26">
        <f>IF(F31&gt;10000,"a","")</f>
      </c>
      <c r="H31" s="56">
        <f>IF(F32&gt;=1,IF(F31&gt;1000,IF((F32/F31)&gt;0.1,IF((F32/F31)&gt;1,"1",(F32/F31)),""),""),"")</f>
      </c>
      <c r="I31" s="2">
        <v>145</v>
      </c>
      <c r="J31" s="26">
        <f>IF(I31&gt;10000,"a","")</f>
      </c>
      <c r="K31" s="56">
        <f>IF(I32&gt;=1,IF(I31&gt;1000,IF((I32/I31)&gt;0.1,IF((I32/I31)&gt;1,"1",(I32/I31)),""),""),"")</f>
      </c>
      <c r="L31" s="2">
        <v>98</v>
      </c>
      <c r="M31" s="26">
        <f>IF(L31&gt;10000,"a","")</f>
      </c>
      <c r="N31" s="56">
        <f>IF(L32&gt;=1,IF(L31&gt;1000,IF((L32/L31)&gt;0.1,IF((L32/L31)&gt;1,"1",(L32/L31)),""),""),"")</f>
      </c>
      <c r="O31" s="2"/>
      <c r="P31" s="26">
        <f>IF(O31&gt;10000,"a","")</f>
      </c>
      <c r="Q31" s="56">
        <f>IF(O32&gt;=1,IF(O31&gt;1000,IF((O32/O31)&gt;0.1,IF((O32/O31)&gt;1,"1",(O32/O31)),""),""),"")</f>
      </c>
      <c r="R31" s="48">
        <f t="shared" si="0"/>
        <v>272.6235238538535</v>
      </c>
      <c r="S31" s="51">
        <f>IF(R31="","",IF(R31&gt;1000,"d",""))</f>
      </c>
    </row>
    <row r="32" spans="1:19" ht="12.75">
      <c r="A32" s="5" t="s">
        <v>15</v>
      </c>
      <c r="B32" s="11" t="s">
        <v>2</v>
      </c>
      <c r="C32" s="3">
        <v>116</v>
      </c>
      <c r="D32" s="27">
        <f>IF(C32&gt;400,"b","")</f>
      </c>
      <c r="E32" s="28" t="str">
        <f>IF(E33&lt;4,"X","")</f>
        <v>X</v>
      </c>
      <c r="F32" s="3">
        <v>359</v>
      </c>
      <c r="G32" s="27">
        <f>IF(F32&gt;400,"b","")</f>
      </c>
      <c r="H32" s="28">
        <f>IF(H33&lt;4,"X","")</f>
      </c>
      <c r="I32" s="3">
        <v>84</v>
      </c>
      <c r="J32" s="27">
        <f>IF(I32&gt;400,"b","")</f>
      </c>
      <c r="K32" s="28">
        <f>IF(K33&lt;4,"X","")</f>
      </c>
      <c r="L32" s="3">
        <v>86</v>
      </c>
      <c r="M32" s="27">
        <f>IF(L32&gt;400,"b","")</f>
      </c>
      <c r="N32" s="28" t="str">
        <f>IF(N33&lt;4,"X","")</f>
        <v>X</v>
      </c>
      <c r="O32" s="3"/>
      <c r="P32" s="27">
        <f>IF(O32&gt;400,"b","")</f>
      </c>
      <c r="Q32" s="28">
        <f>IF(Q33&lt;4,"X","")</f>
      </c>
      <c r="R32" s="49">
        <f t="shared" si="0"/>
        <v>131.6990201455873</v>
      </c>
      <c r="S32" s="51">
        <f>IF(R32="","",IF(R32&gt;200,"e",""))</f>
      </c>
    </row>
    <row r="33" spans="1:19" ht="12.75">
      <c r="A33" s="5" t="s">
        <v>65</v>
      </c>
      <c r="B33" s="11" t="s">
        <v>3</v>
      </c>
      <c r="C33" s="4">
        <v>813</v>
      </c>
      <c r="D33" s="29" t="str">
        <f>IF(C33&gt;104,"c","")</f>
        <v>c</v>
      </c>
      <c r="E33" s="30">
        <f>COUNTBLANK(D31:D33)+COUNTBLANK(E31)</f>
        <v>3</v>
      </c>
      <c r="F33" s="3">
        <v>85</v>
      </c>
      <c r="G33" s="29">
        <f>IF(F33&gt;104,"c","")</f>
      </c>
      <c r="H33" s="30">
        <f>COUNTBLANK(G31:G33)+COUNTBLANK(H31)</f>
        <v>4</v>
      </c>
      <c r="I33" s="3">
        <v>31</v>
      </c>
      <c r="J33" s="29">
        <f>IF(I33&gt;104,"c","")</f>
      </c>
      <c r="K33" s="30">
        <f>COUNTBLANK(J31:J33)+COUNTBLANK(K31)</f>
        <v>4</v>
      </c>
      <c r="L33" s="3">
        <v>393</v>
      </c>
      <c r="M33" s="29" t="str">
        <f>IF(L33&gt;104,"c","")</f>
        <v>c</v>
      </c>
      <c r="N33" s="30">
        <f>COUNTBLANK(M31:M33)+COUNTBLANK(N31)</f>
        <v>3</v>
      </c>
      <c r="O33" s="3"/>
      <c r="P33" s="29">
        <f>IF(O33&gt;104,"c","")</f>
      </c>
      <c r="Q33" s="30">
        <f>COUNTBLANK(P31:P33)+COUNTBLANK(Q31)</f>
        <v>4</v>
      </c>
      <c r="R33" s="50">
        <f t="shared" si="0"/>
        <v>170.33971994171497</v>
      </c>
      <c r="S33" s="52" t="str">
        <f>IF(R33="","",IF(R33&gt;35,"f",""))</f>
        <v>f</v>
      </c>
    </row>
    <row r="34" spans="1:19" ht="12.75">
      <c r="A34" s="9" t="s">
        <v>16</v>
      </c>
      <c r="B34" s="10" t="s">
        <v>1</v>
      </c>
      <c r="C34" s="2">
        <v>432</v>
      </c>
      <c r="D34" s="26">
        <f>IF(C34&gt;10000,"a","")</f>
      </c>
      <c r="E34" s="56">
        <f>IF(C35&gt;=1,IF(C34&gt;1000,IF((C35/C34)&gt;0.1,IF((C35/C34)&gt;1,"1",(C35/C34)),""),""),"")</f>
      </c>
      <c r="F34" s="2">
        <v>52</v>
      </c>
      <c r="G34" s="26">
        <f>IF(F34&gt;10000,"a","")</f>
      </c>
      <c r="H34" s="56">
        <f>IF(F35&gt;=1,IF(F34&gt;1000,IF((F35/F34)&gt;0.1,IF((F35/F34)&gt;1,"1",(F35/F34)),""),""),"")</f>
      </c>
      <c r="I34" s="2">
        <v>41</v>
      </c>
      <c r="J34" s="26">
        <f>IF(I34&gt;10000,"a","")</f>
      </c>
      <c r="K34" s="56">
        <f>IF(I35&gt;=1,IF(I34&gt;1000,IF((I35/I34)&gt;0.1,IF((I35/I34)&gt;1,"1",(I35/I34)),""),""),"")</f>
      </c>
      <c r="L34" s="2">
        <v>171</v>
      </c>
      <c r="M34" s="26">
        <f>IF(L34&gt;10000,"a","")</f>
      </c>
      <c r="N34" s="56">
        <f>IF(L35&gt;=1,IF(L34&gt;1000,IF((L35/L34)&gt;0.1,IF((L35/L34)&gt;1,"1",(L35/L34)),""),""),"")</f>
      </c>
      <c r="O34" s="2"/>
      <c r="P34" s="26">
        <f>IF(O34&gt;10000,"a","")</f>
      </c>
      <c r="Q34" s="56">
        <f>IF(O35&gt;=1,IF(O34&gt;1000,IF((O35/O34)&gt;0.1,IF((O35/O34)&gt;1,"1",(O35/O34)),""),""),"")</f>
      </c>
      <c r="R34" s="48">
        <f t="shared" si="0"/>
        <v>112.02546735089379</v>
      </c>
      <c r="S34" s="51">
        <f>IF(R34="","",IF(R34&gt;1000,"d",""))</f>
      </c>
    </row>
    <row r="35" spans="1:19" ht="12.75">
      <c r="A35" s="5" t="s">
        <v>17</v>
      </c>
      <c r="B35" s="11" t="s">
        <v>2</v>
      </c>
      <c r="C35" s="3">
        <v>10</v>
      </c>
      <c r="D35" s="27">
        <f>IF(C35&gt;400,"b","")</f>
      </c>
      <c r="E35" s="28">
        <f>IF(E36&lt;4,"X","")</f>
      </c>
      <c r="F35" s="3">
        <v>10</v>
      </c>
      <c r="G35" s="27">
        <f>IF(F35&gt;400,"b","")</f>
      </c>
      <c r="H35" s="28">
        <f>IF(H36&lt;4,"X","")</f>
      </c>
      <c r="I35" s="3">
        <v>10</v>
      </c>
      <c r="J35" s="27">
        <f>IF(I35&gt;400,"b","")</f>
      </c>
      <c r="K35" s="28">
        <f>IF(K36&lt;4,"X","")</f>
      </c>
      <c r="L35" s="3">
        <v>20</v>
      </c>
      <c r="M35" s="27">
        <f>IF(L35&gt;400,"b","")</f>
      </c>
      <c r="N35" s="28">
        <f>IF(N36&lt;4,"X","")</f>
      </c>
      <c r="O35" s="3"/>
      <c r="P35" s="27">
        <f>IF(O35&gt;400,"b","")</f>
      </c>
      <c r="Q35" s="28">
        <f>IF(Q36&lt;4,"X","")</f>
      </c>
      <c r="R35" s="49">
        <f t="shared" si="0"/>
        <v>11.892071150027208</v>
      </c>
      <c r="S35" s="51">
        <f>IF(R35="","",IF(R35&gt;200,"e",""))</f>
      </c>
    </row>
    <row r="36" spans="1:19" ht="12.75">
      <c r="A36" s="5" t="s">
        <v>66</v>
      </c>
      <c r="B36" s="11" t="s">
        <v>3</v>
      </c>
      <c r="C36" s="4">
        <v>10</v>
      </c>
      <c r="D36" s="29">
        <f>IF(C36&gt;104,"c","")</f>
      </c>
      <c r="E36" s="30">
        <f>COUNTBLANK(D34:D36)+COUNTBLANK(E34)</f>
        <v>4</v>
      </c>
      <c r="F36" s="3">
        <v>31</v>
      </c>
      <c r="G36" s="29">
        <f>IF(F36&gt;104,"c","")</f>
      </c>
      <c r="H36" s="30">
        <f>COUNTBLANK(G34:G36)+COUNTBLANK(H34)</f>
        <v>4</v>
      </c>
      <c r="I36" s="3">
        <v>10</v>
      </c>
      <c r="J36" s="29">
        <f>IF(I36&gt;104,"c","")</f>
      </c>
      <c r="K36" s="30">
        <f>COUNTBLANK(J34:J36)+COUNTBLANK(K34)</f>
        <v>4</v>
      </c>
      <c r="L36" s="3">
        <v>10</v>
      </c>
      <c r="M36" s="29">
        <f>IF(L36&gt;104,"c","")</f>
      </c>
      <c r="N36" s="30">
        <f>COUNTBLANK(M34:M36)+COUNTBLANK(N34)</f>
        <v>4</v>
      </c>
      <c r="O36" s="3"/>
      <c r="P36" s="29">
        <f>IF(O36&gt;104,"c","")</f>
      </c>
      <c r="Q36" s="30">
        <f>COUNTBLANK(P34:P36)+COUNTBLANK(Q34)</f>
        <v>4</v>
      </c>
      <c r="R36" s="50">
        <f t="shared" si="0"/>
        <v>13.269068114098674</v>
      </c>
      <c r="S36" s="52">
        <f>IF(R36="","",IF(R36&gt;35,"f",""))</f>
      </c>
    </row>
    <row r="37" spans="1:19" ht="12.75">
      <c r="A37" s="9" t="s">
        <v>18</v>
      </c>
      <c r="B37" s="10" t="s">
        <v>1</v>
      </c>
      <c r="C37" s="2">
        <v>754</v>
      </c>
      <c r="D37" s="26">
        <f>IF(C37&gt;10000,"a","")</f>
      </c>
      <c r="E37" s="56">
        <f>IF(C38&gt;=1,IF(C37&gt;1000,IF((C38/C37)&gt;0.1,IF((C38/C37)&gt;1,"1",(C38/C37)),""),""),"")</f>
      </c>
      <c r="F37" s="2">
        <v>426</v>
      </c>
      <c r="G37" s="26">
        <f>IF(F37&gt;10000,"a","")</f>
      </c>
      <c r="H37" s="56">
        <f>IF(F38&gt;=1,IF(F37&gt;1000,IF((F38/F37)&gt;0.1,IF((F38/F37)&gt;1,"1",(F38/F37)),""),""),"")</f>
      </c>
      <c r="I37" s="2">
        <v>201</v>
      </c>
      <c r="J37" s="26">
        <f>IF(I37&gt;10000,"a","")</f>
      </c>
      <c r="K37" s="56">
        <f>IF(I38&gt;=1,IF(I37&gt;1000,IF((I38/I37)&gt;0.1,IF((I38/I37)&gt;1,"1",(I38/I37)),""),""),"")</f>
      </c>
      <c r="L37" s="2">
        <v>1162</v>
      </c>
      <c r="M37" s="26">
        <f>IF(L37&gt;10000,"a","")</f>
      </c>
      <c r="N37" s="56">
        <f>IF(L38&gt;=1,IF(L37&gt;1000,IF((L38/L37)&gt;0.1,IF((L38/L37)&gt;1,"1",(L38/L37)),""),""),"")</f>
        <v>0.18330464716006883</v>
      </c>
      <c r="O37" s="2"/>
      <c r="P37" s="26">
        <f>IF(O37&gt;10000,"a","")</f>
      </c>
      <c r="Q37" s="56">
        <f>IF(O38&gt;=1,IF(O37&gt;1000,IF((O38/O37)&gt;0.1,IF((O38/O37)&gt;1,"1",(O38/O37)),""),""),"")</f>
      </c>
      <c r="R37" s="48">
        <f t="shared" si="0"/>
        <v>523.3542829235154</v>
      </c>
      <c r="S37" s="51">
        <f>IF(R37="","",IF(R37&gt;1000,"d",""))</f>
      </c>
    </row>
    <row r="38" spans="1:19" ht="12.75">
      <c r="A38" s="5" t="s">
        <v>67</v>
      </c>
      <c r="B38" s="11" t="s">
        <v>2</v>
      </c>
      <c r="C38" s="3">
        <v>41</v>
      </c>
      <c r="D38" s="27">
        <f>IF(C38&gt;400,"b","")</f>
      </c>
      <c r="E38" s="28">
        <f>IF(E39&lt;4,"X","")</f>
      </c>
      <c r="F38" s="3">
        <v>74</v>
      </c>
      <c r="G38" s="27">
        <f>IF(F38&gt;400,"b","")</f>
      </c>
      <c r="H38" s="28">
        <f>IF(H39&lt;4,"X","")</f>
      </c>
      <c r="I38" s="3">
        <v>10</v>
      </c>
      <c r="J38" s="27">
        <f>IF(I38&gt;400,"b","")</f>
      </c>
      <c r="K38" s="28">
        <f>IF(K39&lt;4,"X","")</f>
      </c>
      <c r="L38" s="3">
        <v>213</v>
      </c>
      <c r="M38" s="27">
        <f>IF(L38&gt;400,"b","")</f>
      </c>
      <c r="N38" s="28" t="str">
        <f>IF(N39&lt;4,"X","")</f>
        <v>X</v>
      </c>
      <c r="O38" s="3"/>
      <c r="P38" s="27">
        <f>IF(O38&gt;400,"b","")</f>
      </c>
      <c r="Q38" s="28">
        <f>IF(Q39&lt;4,"X","")</f>
      </c>
      <c r="R38" s="49">
        <f t="shared" si="0"/>
        <v>50.419530233664254</v>
      </c>
      <c r="S38" s="51">
        <f>IF(R38="","",IF(R38&gt;200,"e",""))</f>
      </c>
    </row>
    <row r="39" spans="1:19" ht="12.75">
      <c r="A39" s="36" t="s">
        <v>103</v>
      </c>
      <c r="B39" s="11" t="s">
        <v>3</v>
      </c>
      <c r="C39" s="4">
        <v>52</v>
      </c>
      <c r="D39" s="29">
        <f>IF(C39&gt;104,"c","")</f>
      </c>
      <c r="E39" s="30">
        <f>COUNTBLANK(D37:D39)+COUNTBLANK(E37)</f>
        <v>4</v>
      </c>
      <c r="F39" s="3">
        <v>51</v>
      </c>
      <c r="G39" s="29">
        <f>IF(F39&gt;104,"c","")</f>
      </c>
      <c r="H39" s="30">
        <f>COUNTBLANK(G37:G39)+COUNTBLANK(H37)</f>
        <v>4</v>
      </c>
      <c r="I39" s="3">
        <v>10</v>
      </c>
      <c r="J39" s="29">
        <f>IF(I39&gt;104,"c","")</f>
      </c>
      <c r="K39" s="30">
        <f>COUNTBLANK(J37:J39)+COUNTBLANK(K37)</f>
        <v>4</v>
      </c>
      <c r="L39" s="3">
        <v>243</v>
      </c>
      <c r="M39" s="29" t="str">
        <f>IF(L39&gt;104,"c","")</f>
        <v>c</v>
      </c>
      <c r="N39" s="30">
        <f>COUNTBLANK(M37:M39)+COUNTBLANK(N37)</f>
        <v>2</v>
      </c>
      <c r="O39" s="3"/>
      <c r="P39" s="29">
        <f>IF(O39&gt;104,"c","")</f>
      </c>
      <c r="Q39" s="30">
        <f>COUNTBLANK(P37:P39)+COUNTBLANK(Q37)</f>
        <v>4</v>
      </c>
      <c r="R39" s="50">
        <f t="shared" si="0"/>
        <v>50.38426741638031</v>
      </c>
      <c r="S39" s="52" t="str">
        <f>IF(R39="","",IF(R39&gt;35,"f",""))</f>
        <v>f</v>
      </c>
    </row>
    <row r="40" spans="1:19" ht="12.75">
      <c r="A40" s="9" t="s">
        <v>19</v>
      </c>
      <c r="B40" s="10" t="s">
        <v>1</v>
      </c>
      <c r="C40" s="2">
        <v>3448</v>
      </c>
      <c r="D40" s="26">
        <f>IF(C40&gt;10000,"a","")</f>
      </c>
      <c r="E40" s="56">
        <f>IF(C41&gt;=1,IF(C40&gt;1000,IF((C41/C40)&gt;0.1,IF((C41/C40)&gt;1,"1",(C41/C40)),""),""),"")</f>
        <v>0.6841647331786543</v>
      </c>
      <c r="F40" s="2">
        <v>419</v>
      </c>
      <c r="G40" s="26">
        <f>IF(F40&gt;10000,"a","")</f>
      </c>
      <c r="H40" s="56">
        <f>IF(F41&gt;=1,IF(F40&gt;1000,IF((F41/F40)&gt;0.1,IF((F41/F40)&gt;1,"1",(F41/F40)),""),""),"")</f>
      </c>
      <c r="I40" s="2">
        <v>487</v>
      </c>
      <c r="J40" s="26">
        <f>IF(I40&gt;10000,"a","")</f>
      </c>
      <c r="K40" s="56">
        <f>IF(I41&gt;=1,IF(I40&gt;1000,IF((I41/I40)&gt;0.1,IF((I41/I40)&gt;1,"1",(I41/I40)),""),""),"")</f>
      </c>
      <c r="L40" s="2">
        <v>960</v>
      </c>
      <c r="M40" s="26">
        <f>IF(L40&gt;10000,"a","")</f>
      </c>
      <c r="N40" s="56">
        <f>IF(L41&gt;=1,IF(L40&gt;1000,IF((L41/L40)&gt;0.1,IF((L41/L40)&gt;1,"1",(L41/L40)),""),""),"")</f>
      </c>
      <c r="O40" s="2"/>
      <c r="P40" s="26">
        <f>IF(O40&gt;10000,"a","")</f>
      </c>
      <c r="Q40" s="56">
        <f>IF(O41&gt;=1,IF(O40&gt;1000,IF((O41/O40)&gt;0.1,IF((O41/O40)&gt;1,"1",(O41/O40)),""),""),"")</f>
      </c>
      <c r="R40" s="48">
        <f t="shared" si="0"/>
        <v>906.5575279687248</v>
      </c>
      <c r="S40" s="51">
        <f>IF(R40="","",IF(R40&gt;1000,"d",""))</f>
      </c>
    </row>
    <row r="41" spans="1:19" ht="12.75">
      <c r="A41" s="5" t="s">
        <v>68</v>
      </c>
      <c r="B41" s="11" t="s">
        <v>2</v>
      </c>
      <c r="C41" s="3">
        <v>2359</v>
      </c>
      <c r="D41" s="27" t="str">
        <f>IF(C41&gt;400,"b","")</f>
        <v>b</v>
      </c>
      <c r="E41" s="28" t="str">
        <f>IF(E42&lt;4,"X","")</f>
        <v>X</v>
      </c>
      <c r="F41" s="3">
        <v>52</v>
      </c>
      <c r="G41" s="27">
        <f>IF(F41&gt;400,"b","")</f>
      </c>
      <c r="H41" s="28">
        <f>IF(H42&lt;4,"X","")</f>
      </c>
      <c r="I41" s="3">
        <v>52</v>
      </c>
      <c r="J41" s="27">
        <f>IF(I41&gt;400,"b","")</f>
      </c>
      <c r="K41" s="28">
        <f>IF(K42&lt;4,"X","")</f>
      </c>
      <c r="L41" s="3">
        <v>41</v>
      </c>
      <c r="M41" s="27">
        <f>IF(L41&gt;400,"b","")</f>
      </c>
      <c r="N41" s="28">
        <f>IF(N42&lt;4,"X","")</f>
      </c>
      <c r="O41" s="3"/>
      <c r="P41" s="27">
        <f>IF(O41&gt;400,"b","")</f>
      </c>
      <c r="Q41" s="28">
        <f>IF(Q42&lt;4,"X","")</f>
      </c>
      <c r="R41" s="49">
        <f t="shared" si="0"/>
        <v>127.16852124863013</v>
      </c>
      <c r="S41" s="51">
        <f>IF(R41="","",IF(R41&gt;200,"e",""))</f>
      </c>
    </row>
    <row r="42" spans="1:19" ht="12.75">
      <c r="A42" s="5" t="s">
        <v>77</v>
      </c>
      <c r="B42" s="11" t="s">
        <v>3</v>
      </c>
      <c r="C42" s="4">
        <v>2046</v>
      </c>
      <c r="D42" s="29" t="str">
        <f>IF(C42&gt;104,"c","")</f>
        <v>c</v>
      </c>
      <c r="E42" s="30">
        <f>COUNTBLANK(D40:D42)+COUNTBLANK(E40)</f>
        <v>1</v>
      </c>
      <c r="F42" s="3">
        <v>10</v>
      </c>
      <c r="G42" s="29">
        <f>IF(F42&gt;104,"c","")</f>
      </c>
      <c r="H42" s="30">
        <f>COUNTBLANK(G40:G42)+COUNTBLANK(H40)</f>
        <v>4</v>
      </c>
      <c r="I42" s="3">
        <v>30</v>
      </c>
      <c r="J42" s="29">
        <f>IF(I42&gt;104,"c","")</f>
      </c>
      <c r="K42" s="30">
        <f>COUNTBLANK(J40:J42)+COUNTBLANK(K40)</f>
        <v>4</v>
      </c>
      <c r="L42" s="3">
        <v>20</v>
      </c>
      <c r="M42" s="29">
        <f>IF(L42&gt;104,"c","")</f>
      </c>
      <c r="N42" s="30">
        <f>COUNTBLANK(M40:M42)+COUNTBLANK(N40)</f>
        <v>4</v>
      </c>
      <c r="O42" s="3"/>
      <c r="P42" s="29">
        <f>IF(O42&gt;104,"c","")</f>
      </c>
      <c r="Q42" s="30">
        <f>COUNTBLANK(P40:P42)+COUNTBLANK(Q40)</f>
        <v>4</v>
      </c>
      <c r="R42" s="50">
        <f t="shared" si="0"/>
        <v>59.192164320605336</v>
      </c>
      <c r="S42" s="52" t="str">
        <f>IF(R42="","",IF(R42&gt;35,"f",""))</f>
        <v>f</v>
      </c>
    </row>
    <row r="43" spans="1:19" ht="12.75">
      <c r="A43" s="9" t="s">
        <v>69</v>
      </c>
      <c r="B43" s="10" t="s">
        <v>1</v>
      </c>
      <c r="C43" s="2">
        <v>52</v>
      </c>
      <c r="D43" s="26">
        <f>IF(C43&gt;10000,"a","")</f>
      </c>
      <c r="E43" s="56">
        <f>IF(C44&gt;=1,IF(C43&gt;1000,IF((C44/C43)&gt;0.1,IF((C44/C43)&gt;1,"1",(C44/C43)),""),""),"")</f>
      </c>
      <c r="F43" s="2">
        <v>156</v>
      </c>
      <c r="G43" s="26">
        <f>IF(F43&gt;10000,"a","")</f>
      </c>
      <c r="H43" s="56">
        <f>IF(F44&gt;=1,IF(F43&gt;1000,IF((F44/F43)&gt;0.1,IF((F44/F43)&gt;1,"1",(F44/F43)),""),""),"")</f>
      </c>
      <c r="I43" s="2">
        <v>98</v>
      </c>
      <c r="J43" s="26">
        <f>IF(I43&gt;10000,"a","")</f>
      </c>
      <c r="K43" s="56">
        <f>IF(I44&gt;=1,IF(I43&gt;1000,IF((I44/I43)&gt;0.1,IF((I44/I43)&gt;1,"1",(I44/I43)),""),""),"")</f>
      </c>
      <c r="L43" s="2">
        <v>20</v>
      </c>
      <c r="M43" s="26">
        <f>IF(L43&gt;10000,"a","")</f>
      </c>
      <c r="N43" s="56">
        <f>IF(L44&gt;=1,IF(L43&gt;1000,IF((L44/L43)&gt;0.1,IF((L44/L43)&gt;1,"1",(L44/L43)),""),""),"")</f>
      </c>
      <c r="O43" s="2"/>
      <c r="P43" s="26">
        <f>IF(O43&gt;10000,"a","")</f>
      </c>
      <c r="Q43" s="56">
        <f>IF(O44&gt;=1,IF(O43&gt;1000,IF((O44/O43)&gt;0.1,IF((O44/O43)&gt;1,"1",(O44/O43)),""),""),"")</f>
      </c>
      <c r="R43" s="48">
        <f t="shared" si="0"/>
        <v>63.14602298353877</v>
      </c>
      <c r="S43" s="51">
        <f>IF(R43="","",IF(R43&gt;1000,"d",""))</f>
      </c>
    </row>
    <row r="44" spans="1:19" ht="12.75">
      <c r="A44" s="5" t="s">
        <v>70</v>
      </c>
      <c r="B44" s="11" t="s">
        <v>2</v>
      </c>
      <c r="C44" s="3">
        <v>10</v>
      </c>
      <c r="D44" s="27">
        <f>IF(C44&gt;400,"b","")</f>
      </c>
      <c r="E44" s="28">
        <f>IF(E45&lt;4,"X","")</f>
      </c>
      <c r="F44" s="3">
        <v>41</v>
      </c>
      <c r="G44" s="27">
        <f>IF(F44&gt;400,"b","")</f>
      </c>
      <c r="H44" s="28">
        <f>IF(H45&lt;4,"X","")</f>
      </c>
      <c r="I44" s="3">
        <v>41</v>
      </c>
      <c r="J44" s="27">
        <f>IF(I44&gt;400,"b","")</f>
      </c>
      <c r="K44" s="28">
        <f>IF(K45&lt;4,"X","")</f>
      </c>
      <c r="L44" s="3">
        <v>10</v>
      </c>
      <c r="M44" s="27">
        <f>IF(L44&gt;400,"b","")</f>
      </c>
      <c r="N44" s="28">
        <f>IF(N45&lt;4,"X","")</f>
      </c>
      <c r="O44" s="3"/>
      <c r="P44" s="27">
        <f>IF(O44&gt;400,"b","")</f>
      </c>
      <c r="Q44" s="28">
        <f>IF(Q45&lt;4,"X","")</f>
      </c>
      <c r="R44" s="49">
        <f t="shared" si="0"/>
        <v>20.24845673131659</v>
      </c>
      <c r="S44" s="51">
        <f>IF(R44="","",IF(R44&gt;200,"e",""))</f>
      </c>
    </row>
    <row r="45" spans="1:19" ht="12.75">
      <c r="A45" s="36" t="s">
        <v>99</v>
      </c>
      <c r="B45" s="11" t="s">
        <v>3</v>
      </c>
      <c r="C45" s="4">
        <v>10</v>
      </c>
      <c r="D45" s="29">
        <f>IF(C45&gt;104,"c","")</f>
      </c>
      <c r="E45" s="30">
        <f>COUNTBLANK(D43:D45)+COUNTBLANK(E43)</f>
        <v>4</v>
      </c>
      <c r="F45" s="3">
        <v>10</v>
      </c>
      <c r="G45" s="29">
        <f>IF(F45&gt;104,"c","")</f>
      </c>
      <c r="H45" s="30">
        <f>COUNTBLANK(G43:G45)+COUNTBLANK(H43)</f>
        <v>4</v>
      </c>
      <c r="I45" s="3">
        <v>10</v>
      </c>
      <c r="J45" s="29">
        <f>IF(I45&gt;104,"c","")</f>
      </c>
      <c r="K45" s="30">
        <f>COUNTBLANK(J43:J45)+COUNTBLANK(K43)</f>
        <v>4</v>
      </c>
      <c r="L45" s="3">
        <v>10</v>
      </c>
      <c r="M45" s="29">
        <f>IF(L45&gt;104,"c","")</f>
      </c>
      <c r="N45" s="30">
        <f>COUNTBLANK(M43:M45)+COUNTBLANK(N43)</f>
        <v>4</v>
      </c>
      <c r="O45" s="3"/>
      <c r="P45" s="29">
        <f>IF(O45&gt;104,"c","")</f>
      </c>
      <c r="Q45" s="30">
        <f>COUNTBLANK(P43:P45)+COUNTBLANK(Q43)</f>
        <v>4</v>
      </c>
      <c r="R45" s="50">
        <f t="shared" si="0"/>
        <v>10.000000000000002</v>
      </c>
      <c r="S45" s="52">
        <f>IF(R45="","",IF(R45&gt;35,"f",""))</f>
      </c>
    </row>
    <row r="46" spans="1:19" ht="12.75">
      <c r="A46" s="21"/>
      <c r="B46" s="22"/>
      <c r="C46" s="23"/>
      <c r="D46" s="19"/>
      <c r="E46" s="19"/>
      <c r="F46" s="23"/>
      <c r="G46" s="19"/>
      <c r="H46" s="24"/>
      <c r="I46" s="23"/>
      <c r="J46" s="19"/>
      <c r="K46" s="24"/>
      <c r="L46" s="23"/>
      <c r="M46" s="19"/>
      <c r="N46" s="25"/>
      <c r="O46" s="23"/>
      <c r="P46" s="19"/>
      <c r="Q46" s="25"/>
      <c r="R46" s="20"/>
      <c r="S46" s="16"/>
    </row>
    <row r="47" spans="1:19" ht="18.75">
      <c r="A47" s="72" t="str">
        <f>A1</f>
        <v>November 2005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2.75">
      <c r="A48" s="6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20"/>
      <c r="S48" s="16"/>
    </row>
    <row r="49" spans="1:19" ht="12.75">
      <c r="A49" s="17" t="s">
        <v>0</v>
      </c>
      <c r="B49" s="18"/>
      <c r="C49" s="69">
        <f>IF(C3="","",C3)</f>
        <v>38663</v>
      </c>
      <c r="D49" s="70"/>
      <c r="E49" s="33"/>
      <c r="F49" s="69">
        <f>IF(F3="","",F3)</f>
        <v>38670</v>
      </c>
      <c r="G49" s="70"/>
      <c r="H49" s="33"/>
      <c r="I49" s="69">
        <f>IF(I3="","",I3)</f>
        <v>38677</v>
      </c>
      <c r="J49" s="70"/>
      <c r="K49" s="33"/>
      <c r="L49" s="69">
        <f>IF(L3="","",L3)</f>
        <v>38684</v>
      </c>
      <c r="M49" s="70"/>
      <c r="N49" s="33"/>
      <c r="O49" s="69">
        <f>IF(O3="","",O3)</f>
      </c>
      <c r="P49" s="70"/>
      <c r="Q49" s="33"/>
      <c r="R49" s="46" t="s">
        <v>38</v>
      </c>
      <c r="S49" s="47"/>
    </row>
    <row r="50" spans="1:19" ht="12.75">
      <c r="A50" s="9" t="s">
        <v>71</v>
      </c>
      <c r="B50" s="10" t="s">
        <v>1</v>
      </c>
      <c r="C50" s="37">
        <v>173</v>
      </c>
      <c r="D50" s="26">
        <f>IF(C50&gt;10000,"a","")</f>
      </c>
      <c r="E50" s="56">
        <f>IF(C51&gt;=1,IF(C50&gt;1000,IF((C51/C50)&gt;0.1,IF((C51/C50)&gt;1,"1",(C51/C50)),""),""),"")</f>
      </c>
      <c r="F50" s="2">
        <v>256</v>
      </c>
      <c r="G50" s="26">
        <f>IF(F50&gt;10000,"a","")</f>
      </c>
      <c r="H50" s="56">
        <f>IF(F51&gt;=1,IF(F50&gt;1000,IF((F51/F50)&gt;0.1,IF((F51/F50)&gt;1,"1",(F51/F50)),""),""),"")</f>
      </c>
      <c r="I50" s="2">
        <v>41</v>
      </c>
      <c r="J50" s="26">
        <f>IF(I50&gt;10000,"a","")</f>
      </c>
      <c r="K50" s="56">
        <f>IF(I51&gt;=1,IF(I50&gt;1000,IF((I51/I50)&gt;0.1,IF((I51/I50)&gt;1,"1",(I51/I50)),""),""),"")</f>
      </c>
      <c r="L50" s="2">
        <v>31</v>
      </c>
      <c r="M50" s="26">
        <f>IF(L50&gt;10000,"a","")</f>
      </c>
      <c r="N50" s="56">
        <f>IF(L51&gt;=1,IF(L50&gt;1000,IF((L51/L50)&gt;0.1,IF((L51/L50)&gt;1,"1",(L51/L50)),""),""),"")</f>
      </c>
      <c r="O50" s="2"/>
      <c r="P50" s="26">
        <f>IF(O50&gt;10000,"a","")</f>
      </c>
      <c r="Q50" s="56">
        <f>IF(O51&gt;=1,IF(O50&gt;1000,IF((O51/O50)&gt;0.1,IF((O51/O50)&gt;1,"1",(O51/O50)),""),""),"")</f>
      </c>
      <c r="R50" s="48">
        <f aca="true" t="shared" si="1" ref="R50:R85">IF(C50+F50+L50+I50+O50&gt;0,(IF(C50&gt;0,C50,1)*IF(F50&gt;0,F50,1)*IF(I50&gt;0,I50,1)*IF(L50&gt;0,L50,1)*IF(O50&gt;0,O50,1))^(1/(IF(C50&gt;0,1,0)+IF(F50&gt;0,1,0)+IF(I50&gt;0,1,0)+IF(L50&gt;0,1,0)+IF(O50&gt;0,1,0))),"")</f>
        <v>86.61795074707793</v>
      </c>
      <c r="S50" s="51">
        <f>IF(R50="","",IF(R50&gt;1000,"d",""))</f>
      </c>
    </row>
    <row r="51" spans="1:19" ht="12.75">
      <c r="A51" s="5" t="s">
        <v>104</v>
      </c>
      <c r="B51" s="11" t="s">
        <v>2</v>
      </c>
      <c r="C51" s="3">
        <v>97</v>
      </c>
      <c r="D51" s="27">
        <f>IF(C51&gt;400,"b","")</f>
      </c>
      <c r="E51" s="28">
        <f>IF(E52&lt;4,"X","")</f>
      </c>
      <c r="F51" s="3">
        <v>131</v>
      </c>
      <c r="G51" s="27">
        <f>IF(F51&gt;400,"b","")</f>
      </c>
      <c r="H51" s="28">
        <f>IF(H52&lt;4,"X","")</f>
      </c>
      <c r="I51" s="3">
        <v>20</v>
      </c>
      <c r="J51" s="27">
        <f>IF(I51&gt;400,"b","")</f>
      </c>
      <c r="K51" s="28">
        <f>IF(K52&lt;4,"X","")</f>
      </c>
      <c r="L51" s="3">
        <v>10</v>
      </c>
      <c r="M51" s="27">
        <f>IF(L51&gt;400,"b","")</f>
      </c>
      <c r="N51" s="28">
        <f>IF(N52&lt;4,"X","")</f>
      </c>
      <c r="O51" s="3"/>
      <c r="P51" s="27">
        <f>IF(O51&gt;400,"b","")</f>
      </c>
      <c r="Q51" s="28">
        <f>IF(Q52&lt;4,"X","")</f>
      </c>
      <c r="R51" s="49">
        <f t="shared" si="1"/>
        <v>39.927144946876446</v>
      </c>
      <c r="S51" s="51">
        <f>IF(R51="","",IF(R51&gt;200,"e",""))</f>
      </c>
    </row>
    <row r="52" spans="1:19" ht="12.75">
      <c r="A52" s="5" t="s">
        <v>105</v>
      </c>
      <c r="B52" s="11" t="s">
        <v>3</v>
      </c>
      <c r="C52" s="3">
        <v>31</v>
      </c>
      <c r="D52" s="29">
        <f>IF(C52&gt;104,"c","")</f>
      </c>
      <c r="E52" s="30">
        <f>COUNTBLANK(D50:D52)+COUNTBLANK(E50)</f>
        <v>4</v>
      </c>
      <c r="F52" s="3">
        <v>10</v>
      </c>
      <c r="G52" s="29">
        <f>IF(F52&gt;104,"c","")</f>
      </c>
      <c r="H52" s="30">
        <f>COUNTBLANK(G50:G52)+COUNTBLANK(H50)</f>
        <v>4</v>
      </c>
      <c r="I52" s="3">
        <v>10</v>
      </c>
      <c r="J52" s="29">
        <f>IF(I52&gt;104,"c","")</f>
      </c>
      <c r="K52" s="30">
        <f>COUNTBLANK(J50:J52)+COUNTBLANK(K50)</f>
        <v>4</v>
      </c>
      <c r="L52" s="3">
        <v>10</v>
      </c>
      <c r="M52" s="29">
        <f>IF(L52&gt;104,"c","")</f>
      </c>
      <c r="N52" s="30">
        <f>COUNTBLANK(M50:M52)+COUNTBLANK(N50)</f>
        <v>4</v>
      </c>
      <c r="O52" s="3"/>
      <c r="P52" s="29">
        <f>IF(O52&gt;104,"c","")</f>
      </c>
      <c r="Q52" s="30">
        <f>COUNTBLANK(P50:P52)+COUNTBLANK(Q50)</f>
        <v>4</v>
      </c>
      <c r="R52" s="50">
        <f t="shared" si="1"/>
        <v>13.269068114098674</v>
      </c>
      <c r="S52" s="52">
        <f>IF(R52="","",IF(R52&gt;35,"f",""))</f>
      </c>
    </row>
    <row r="53" spans="1:19" ht="12.75">
      <c r="A53" s="9" t="s">
        <v>72</v>
      </c>
      <c r="B53" s="10" t="s">
        <v>1</v>
      </c>
      <c r="C53" s="2">
        <v>211</v>
      </c>
      <c r="D53" s="26">
        <f>IF(C53&gt;10000,"a","")</f>
      </c>
      <c r="E53" s="56">
        <f>IF(C54&gt;=1,IF(C53&gt;1000,IF((C54/C53)&gt;0.1,IF((C54/C53)&gt;1,"1",(C54/C53)),""),""),"")</f>
      </c>
      <c r="F53" s="2">
        <v>712</v>
      </c>
      <c r="G53" s="26">
        <f>IF(F53&gt;10000,"a","")</f>
      </c>
      <c r="H53" s="56">
        <f>IF(F54&gt;=1,IF(F53&gt;1000,IF((F54/F53)&gt;0.1,IF((F54/F53)&gt;1,"1",(F54/F53)),""),""),"")</f>
      </c>
      <c r="I53" s="2">
        <v>20</v>
      </c>
      <c r="J53" s="26">
        <f>IF(I53&gt;10000,"a","")</f>
      </c>
      <c r="K53" s="56">
        <f>IF(I54&gt;=1,IF(I53&gt;1000,IF((I54/I53)&gt;0.1,IF((I54/I53)&gt;1,"1",(I54/I53)),""),""),"")</f>
      </c>
      <c r="L53" s="2">
        <v>20</v>
      </c>
      <c r="M53" s="26">
        <f>IF(L53&gt;10000,"a","")</f>
      </c>
      <c r="N53" s="56">
        <f>IF(L54&gt;=1,IF(L53&gt;1000,IF((L54/L53)&gt;0.1,IF((L54/L53)&gt;1,"1",(L54/L53)),""),""),"")</f>
      </c>
      <c r="O53" s="2"/>
      <c r="P53" s="26">
        <f>IF(O53&gt;10000,"a","")</f>
      </c>
      <c r="Q53" s="56">
        <f>IF(O54&gt;=1,IF(O53&gt;1000,IF((O54/O53)&gt;0.1,IF((O54/O53)&gt;1,"1",(O54/O53)),""),""),"")</f>
      </c>
      <c r="R53" s="48">
        <f t="shared" si="1"/>
        <v>88.04518494631192</v>
      </c>
      <c r="S53" s="51">
        <f>IF(R53="","",IF(R53&gt;1000,"d",""))</f>
      </c>
    </row>
    <row r="54" spans="1:19" ht="12.75">
      <c r="A54" s="5" t="s">
        <v>73</v>
      </c>
      <c r="B54" s="11" t="s">
        <v>2</v>
      </c>
      <c r="C54" s="3">
        <v>109</v>
      </c>
      <c r="D54" s="27">
        <f>IF(C54&gt;400,"b","")</f>
      </c>
      <c r="E54" s="28">
        <f>IF(E55&lt;4,"X","")</f>
      </c>
      <c r="F54" s="3">
        <v>121</v>
      </c>
      <c r="G54" s="27">
        <f>IF(F54&gt;400,"b","")</f>
      </c>
      <c r="H54" s="28">
        <f>IF(H55&lt;4,"X","")</f>
      </c>
      <c r="I54" s="3">
        <v>10</v>
      </c>
      <c r="J54" s="27">
        <f>IF(I54&gt;400,"b","")</f>
      </c>
      <c r="K54" s="28">
        <f>IF(K55&lt;4,"X","")</f>
      </c>
      <c r="L54" s="3">
        <v>10</v>
      </c>
      <c r="M54" s="27">
        <f>IF(L54&gt;400,"b","")</f>
      </c>
      <c r="N54" s="28">
        <f>IF(N55&lt;4,"X","")</f>
      </c>
      <c r="O54" s="3"/>
      <c r="P54" s="27">
        <f>IF(O54&gt;400,"b","")</f>
      </c>
      <c r="Q54" s="28">
        <f>IF(Q55&lt;4,"X","")</f>
      </c>
      <c r="R54" s="49">
        <f t="shared" si="1"/>
        <v>33.888548448999124</v>
      </c>
      <c r="S54" s="51">
        <f>IF(R54="","",IF(R54&gt;200,"e",""))</f>
      </c>
    </row>
    <row r="55" spans="1:19" ht="12.75">
      <c r="A55" s="5" t="s">
        <v>74</v>
      </c>
      <c r="B55" s="11" t="s">
        <v>3</v>
      </c>
      <c r="C55" s="3">
        <v>31</v>
      </c>
      <c r="D55" s="29">
        <f>IF(C55&gt;104,"c","")</f>
      </c>
      <c r="E55" s="30">
        <f>COUNTBLANK(D53:D55)+COUNTBLANK(E53)</f>
        <v>4</v>
      </c>
      <c r="F55" s="3">
        <v>10</v>
      </c>
      <c r="G55" s="29">
        <f>IF(F55&gt;104,"c","")</f>
      </c>
      <c r="H55" s="30">
        <f>COUNTBLANK(G53:G55)+COUNTBLANK(H53)</f>
        <v>4</v>
      </c>
      <c r="I55" s="3">
        <v>10</v>
      </c>
      <c r="J55" s="29">
        <f>IF(I55&gt;104,"c","")</f>
      </c>
      <c r="K55" s="30">
        <f>COUNTBLANK(J53:J55)+COUNTBLANK(K53)</f>
        <v>4</v>
      </c>
      <c r="L55" s="3">
        <v>10</v>
      </c>
      <c r="M55" s="29">
        <f>IF(L55&gt;104,"c","")</f>
      </c>
      <c r="N55" s="30">
        <f>COUNTBLANK(M53:M55)+COUNTBLANK(N53)</f>
        <v>4</v>
      </c>
      <c r="O55" s="3"/>
      <c r="P55" s="29">
        <f>IF(O55&gt;104,"c","")</f>
      </c>
      <c r="Q55" s="30">
        <f>COUNTBLANK(P53:P55)+COUNTBLANK(Q53)</f>
        <v>4</v>
      </c>
      <c r="R55" s="50">
        <f t="shared" si="1"/>
        <v>13.269068114098674</v>
      </c>
      <c r="S55" s="52">
        <f>IF(R55="","",IF(R55&gt;35,"f",""))</f>
      </c>
    </row>
    <row r="56" spans="1:19" ht="12.75">
      <c r="A56" s="9" t="s">
        <v>75</v>
      </c>
      <c r="B56" s="10" t="s">
        <v>1</v>
      </c>
      <c r="C56" s="2">
        <v>74</v>
      </c>
      <c r="D56" s="26">
        <f>IF(C56&gt;10000,"a","")</f>
      </c>
      <c r="E56" s="56">
        <f>IF(C57&gt;=1,IF(C56&gt;1000,IF((C57/C56)&gt;0.1,IF((C57/C56)&gt;1,"1",(C57/C56)),""),""),"")</f>
      </c>
      <c r="F56" s="2">
        <v>538</v>
      </c>
      <c r="G56" s="26">
        <f>IF(F56&gt;10000,"a","")</f>
      </c>
      <c r="H56" s="56">
        <f>IF(F57&gt;=1,IF(F56&gt;1000,IF((F57/F56)&gt;0.1,IF((F57/F56)&gt;1,"1",(F57/F56)),""),""),"")</f>
      </c>
      <c r="I56" s="2">
        <v>85</v>
      </c>
      <c r="J56" s="26">
        <f>IF(I56&gt;10000,"a","")</f>
      </c>
      <c r="K56" s="56">
        <f>IF(I57&gt;=1,IF(I56&gt;1000,IF((I57/I56)&gt;0.1,IF((I57/I56)&gt;1,"1",(I57/I56)),""),""),"")</f>
      </c>
      <c r="L56" s="2">
        <v>31</v>
      </c>
      <c r="M56" s="26">
        <f>IF(L56&gt;10000,"a","")</f>
      </c>
      <c r="N56" s="56">
        <f>IF(L57&gt;=1,IF(L56&gt;1000,IF((L57/L56)&gt;0.1,IF((L57/L56)&gt;1,"1",(L57/L56)),""),""),"")</f>
      </c>
      <c r="O56" s="2"/>
      <c r="P56" s="26">
        <f>IF(O56&gt;10000,"a","")</f>
      </c>
      <c r="Q56" s="56">
        <f>IF(O57&gt;=1,IF(O56&gt;1000,IF((O57/O56)&gt;0.1,IF((O57/O56)&gt;1,"1",(O57/O56)),""),""),"")</f>
      </c>
      <c r="R56" s="48">
        <f t="shared" si="1"/>
        <v>101.20422738756932</v>
      </c>
      <c r="S56" s="51">
        <f>IF(R56="","",IF(R56&gt;1000,"d",""))</f>
      </c>
    </row>
    <row r="57" spans="1:19" ht="12.75">
      <c r="A57" s="5" t="s">
        <v>76</v>
      </c>
      <c r="B57" s="11" t="s">
        <v>2</v>
      </c>
      <c r="C57" s="3">
        <v>31</v>
      </c>
      <c r="D57" s="27">
        <f>IF(C57&gt;400,"b","")</f>
      </c>
      <c r="E57" s="28">
        <f>IF(E58&lt;4,"X","")</f>
      </c>
      <c r="F57" s="3">
        <v>122</v>
      </c>
      <c r="G57" s="27">
        <f>IF(F57&gt;400,"b","")</f>
      </c>
      <c r="H57" s="28">
        <f>IF(H58&lt;4,"X","")</f>
      </c>
      <c r="I57" s="3">
        <v>10</v>
      </c>
      <c r="J57" s="27">
        <f>IF(I57&gt;400,"b","")</f>
      </c>
      <c r="K57" s="28">
        <f>IF(K58&lt;4,"X","")</f>
      </c>
      <c r="L57" s="3">
        <v>31</v>
      </c>
      <c r="M57" s="27">
        <f>IF(L57&gt;400,"b","")</f>
      </c>
      <c r="N57" s="28">
        <f>IF(N58&lt;4,"X","")</f>
      </c>
      <c r="O57" s="3"/>
      <c r="P57" s="27">
        <f>IF(O57&gt;400,"b","")</f>
      </c>
      <c r="Q57" s="28">
        <f>IF(Q58&lt;4,"X","")</f>
      </c>
      <c r="R57" s="49">
        <f t="shared" si="1"/>
        <v>32.90567504530981</v>
      </c>
      <c r="S57" s="51">
        <f>IF(R57="","",IF(R57&gt;200,"e",""))</f>
      </c>
    </row>
    <row r="58" spans="1:19" ht="12.75">
      <c r="A58" s="5" t="s">
        <v>77</v>
      </c>
      <c r="B58" s="11" t="s">
        <v>3</v>
      </c>
      <c r="C58" s="3">
        <v>10</v>
      </c>
      <c r="D58" s="29">
        <f>IF(C58&gt;104,"c","")</f>
      </c>
      <c r="E58" s="30">
        <f>COUNTBLANK(D56:D58)+COUNTBLANK(E56)</f>
        <v>4</v>
      </c>
      <c r="F58" s="3">
        <v>20</v>
      </c>
      <c r="G58" s="29">
        <f>IF(F58&gt;104,"c","")</f>
      </c>
      <c r="H58" s="30">
        <f>COUNTBLANK(G56:G58)+COUNTBLANK(H56)</f>
        <v>4</v>
      </c>
      <c r="I58" s="3">
        <v>10</v>
      </c>
      <c r="J58" s="29">
        <f>IF(I58&gt;104,"c","")</f>
      </c>
      <c r="K58" s="30">
        <f>COUNTBLANK(J56:J58)+COUNTBLANK(K56)</f>
        <v>4</v>
      </c>
      <c r="L58" s="3">
        <v>10</v>
      </c>
      <c r="M58" s="29">
        <f>IF(L58&gt;104,"c","")</f>
      </c>
      <c r="N58" s="30">
        <f>COUNTBLANK(M56:M58)+COUNTBLANK(N56)</f>
        <v>4</v>
      </c>
      <c r="O58" s="3"/>
      <c r="P58" s="29">
        <f>IF(O58&gt;104,"c","")</f>
      </c>
      <c r="Q58" s="30">
        <f>COUNTBLANK(P56:P58)+COUNTBLANK(Q56)</f>
        <v>4</v>
      </c>
      <c r="R58" s="50">
        <f t="shared" si="1"/>
        <v>11.892071150027208</v>
      </c>
      <c r="S58" s="52">
        <f>IF(R58="","",IF(R58&gt;35,"f",""))</f>
      </c>
    </row>
    <row r="59" spans="1:19" ht="12.75">
      <c r="A59" s="9" t="s">
        <v>20</v>
      </c>
      <c r="B59" s="10" t="s">
        <v>1</v>
      </c>
      <c r="C59" s="2">
        <v>85</v>
      </c>
      <c r="D59" s="26">
        <f>IF(C59&gt;10000,"a","")</f>
      </c>
      <c r="E59" s="56">
        <f>IF(C60&gt;=1,IF(C59&gt;1000,IF((C60/C59)&gt;0.1,IF((C60/C59)&gt;1,"1",(C60/C59)),""),""),"")</f>
      </c>
      <c r="F59" s="2">
        <v>169</v>
      </c>
      <c r="G59" s="26">
        <f>IF(F59&gt;10000,"a","")</f>
      </c>
      <c r="H59" s="56">
        <f>IF(F60&gt;=1,IF(F59&gt;1000,IF((F60/F59)&gt;0.1,IF((F60/F59)&gt;1,"1",(F60/F59)),""),""),"")</f>
      </c>
      <c r="I59" s="2">
        <v>31</v>
      </c>
      <c r="J59" s="26">
        <f>IF(I59&gt;10000,"a","")</f>
      </c>
      <c r="K59" s="56">
        <f>IF(I60&gt;=1,IF(I59&gt;1000,IF((I60/I59)&gt;0.1,IF((I60/I59)&gt;1,"1",(I60/I59)),""),""),"")</f>
      </c>
      <c r="L59" s="2">
        <v>10</v>
      </c>
      <c r="M59" s="26">
        <f>IF(L59&gt;10000,"a","")</f>
      </c>
      <c r="N59" s="56">
        <f>IF(L60&gt;=1,IF(L59&gt;1000,IF((L60/L59)&gt;0.1,IF((L60/L59)&gt;1,"1",(L60/L59)),""),""),"")</f>
      </c>
      <c r="O59" s="2"/>
      <c r="P59" s="26">
        <f>IF(O59&gt;10000,"a","")</f>
      </c>
      <c r="Q59" s="56">
        <f>IF(O60&gt;=1,IF(O59&gt;1000,IF((O60/O59)&gt;0.1,IF((O60/O59)&gt;1,"1",(O60/O59)),""),""),"")</f>
      </c>
      <c r="R59" s="48">
        <f t="shared" si="1"/>
        <v>45.93744442714712</v>
      </c>
      <c r="S59" s="51">
        <f>IF(R59="","",IF(R59&gt;1000,"d",""))</f>
      </c>
    </row>
    <row r="60" spans="1:19" ht="12.75">
      <c r="A60" s="5" t="s">
        <v>23</v>
      </c>
      <c r="B60" s="11" t="s">
        <v>2</v>
      </c>
      <c r="C60" s="3">
        <v>10</v>
      </c>
      <c r="D60" s="27">
        <f>IF(C60&gt;400,"b","")</f>
      </c>
      <c r="E60" s="28">
        <f>IF(E61&lt;4,"X","")</f>
      </c>
      <c r="F60" s="3">
        <v>10</v>
      </c>
      <c r="G60" s="27">
        <f>IF(F60&gt;400,"b","")</f>
      </c>
      <c r="H60" s="28">
        <f>IF(H61&lt;4,"X","")</f>
      </c>
      <c r="I60" s="3">
        <v>10</v>
      </c>
      <c r="J60" s="27">
        <f>IF(I60&gt;400,"b","")</f>
      </c>
      <c r="K60" s="28">
        <f>IF(K61&lt;4,"X","")</f>
      </c>
      <c r="L60" s="3">
        <v>10</v>
      </c>
      <c r="M60" s="27">
        <f>IF(L60&gt;400,"b","")</f>
      </c>
      <c r="N60" s="28">
        <f>IF(N61&lt;4,"X","")</f>
      </c>
      <c r="O60" s="3"/>
      <c r="P60" s="27">
        <f>IF(O60&gt;400,"b","")</f>
      </c>
      <c r="Q60" s="28">
        <f>IF(Q61&lt;4,"X","")</f>
      </c>
      <c r="R60" s="49">
        <f t="shared" si="1"/>
        <v>10.000000000000002</v>
      </c>
      <c r="S60" s="51">
        <f>IF(R60="","",IF(R60&gt;200,"e",""))</f>
      </c>
    </row>
    <row r="61" spans="1:19" ht="12.75">
      <c r="A61" s="5" t="s">
        <v>78</v>
      </c>
      <c r="B61" s="11" t="s">
        <v>3</v>
      </c>
      <c r="C61" s="3">
        <v>10</v>
      </c>
      <c r="D61" s="29">
        <f>IF(C61&gt;104,"c","")</f>
      </c>
      <c r="E61" s="30">
        <f>COUNTBLANK(D59:D61)+COUNTBLANK(E59)</f>
        <v>4</v>
      </c>
      <c r="F61" s="3">
        <v>10</v>
      </c>
      <c r="G61" s="29">
        <f>IF(F61&gt;104,"c","")</f>
      </c>
      <c r="H61" s="30">
        <f>COUNTBLANK(G59:G61)+COUNTBLANK(H59)</f>
        <v>4</v>
      </c>
      <c r="I61" s="3">
        <v>10</v>
      </c>
      <c r="J61" s="29">
        <f>IF(I61&gt;104,"c","")</f>
      </c>
      <c r="K61" s="30">
        <f>COUNTBLANK(J59:J61)+COUNTBLANK(K59)</f>
        <v>4</v>
      </c>
      <c r="L61" s="3">
        <v>10</v>
      </c>
      <c r="M61" s="29">
        <f>IF(L61&gt;104,"c","")</f>
      </c>
      <c r="N61" s="30">
        <f>COUNTBLANK(M59:M61)+COUNTBLANK(N59)</f>
        <v>4</v>
      </c>
      <c r="O61" s="3"/>
      <c r="P61" s="29">
        <f>IF(O61&gt;104,"c","")</f>
      </c>
      <c r="Q61" s="30">
        <f>COUNTBLANK(P59:P61)+COUNTBLANK(Q59)</f>
        <v>4</v>
      </c>
      <c r="R61" s="50">
        <f t="shared" si="1"/>
        <v>10.000000000000002</v>
      </c>
      <c r="S61" s="52">
        <f>IF(R61="","",IF(R61&gt;35,"f",""))</f>
      </c>
    </row>
    <row r="62" spans="1:19" ht="12.75">
      <c r="A62" s="9" t="s">
        <v>21</v>
      </c>
      <c r="B62" s="10" t="s">
        <v>1</v>
      </c>
      <c r="C62" s="2">
        <v>228</v>
      </c>
      <c r="D62" s="26">
        <f>IF(C62&gt;10000,"a","")</f>
      </c>
      <c r="E62" s="56">
        <f>IF(C63&gt;=1,IF(C62&gt;1000,IF((C63/C62)&gt;0.1,IF((C63/C62)&gt;1,"1",(C63/C62)),""),""),"")</f>
      </c>
      <c r="F62" s="2">
        <v>538</v>
      </c>
      <c r="G62" s="26">
        <f>IF(F62&gt;10000,"a","")</f>
      </c>
      <c r="H62" s="56">
        <f>IF(F63&gt;=1,IF(F62&gt;1000,IF((F63/F62)&gt;0.1,IF((F63/F62)&gt;1,"1",(F63/F62)),""),""),"")</f>
      </c>
      <c r="I62" s="2">
        <v>31</v>
      </c>
      <c r="J62" s="26">
        <f>IF(I62&gt;10000,"a","")</f>
      </c>
      <c r="K62" s="56">
        <f>IF(I63&gt;=1,IF(I62&gt;1000,IF((I63/I62)&gt;0.1,IF((I63/I62)&gt;1,"1",(I63/I62)),""),""),"")</f>
      </c>
      <c r="L62" s="2">
        <v>52</v>
      </c>
      <c r="M62" s="26">
        <f>IF(L62&gt;10000,"a","")</f>
      </c>
      <c r="N62" s="56">
        <f>IF(L63&gt;=1,IF(L62&gt;1000,IF((L63/L62)&gt;0.1,IF((L63/L62)&gt;1,"1",(L63/L62)),""),""),"")</f>
      </c>
      <c r="O62" s="2"/>
      <c r="P62" s="26">
        <f>IF(O62&gt;10000,"a","")</f>
      </c>
      <c r="Q62" s="56">
        <f>IF(O63&gt;=1,IF(O62&gt;1000,IF((O63/O62)&gt;0.1,IF((O63/O62)&gt;1,"1",(O63/O62)),""),""),"")</f>
      </c>
      <c r="R62" s="48">
        <f t="shared" si="1"/>
        <v>118.58248306350629</v>
      </c>
      <c r="S62" s="51">
        <f>IF(R62="","",IF(R62&gt;1000,"d",""))</f>
      </c>
    </row>
    <row r="63" spans="1:19" ht="12.75">
      <c r="A63" s="5" t="s">
        <v>79</v>
      </c>
      <c r="B63" s="11" t="s">
        <v>2</v>
      </c>
      <c r="C63" s="3">
        <v>31</v>
      </c>
      <c r="D63" s="27">
        <f>IF(C63&gt;400,"b","")</f>
      </c>
      <c r="E63" s="28">
        <f>IF(E64&lt;4,"X","")</f>
      </c>
      <c r="F63" s="3">
        <v>20</v>
      </c>
      <c r="G63" s="27">
        <f>IF(F63&gt;400,"b","")</f>
      </c>
      <c r="H63" s="28">
        <f>IF(H64&lt;4,"X","")</f>
      </c>
      <c r="I63" s="3">
        <v>10</v>
      </c>
      <c r="J63" s="27">
        <f>IF(I63&gt;400,"b","")</f>
      </c>
      <c r="K63" s="28">
        <f>IF(K64&lt;4,"X","")</f>
      </c>
      <c r="L63" s="3">
        <v>10</v>
      </c>
      <c r="M63" s="27">
        <f>IF(L63&gt;400,"b","")</f>
      </c>
      <c r="N63" s="28">
        <f>IF(N64&lt;4,"X","")</f>
      </c>
      <c r="O63" s="3"/>
      <c r="P63" s="27">
        <f>IF(O63&gt;400,"b","")</f>
      </c>
      <c r="Q63" s="28">
        <f>IF(Q64&lt;4,"X","")</f>
      </c>
      <c r="R63" s="49">
        <f t="shared" si="1"/>
        <v>15.779670210741882</v>
      </c>
      <c r="S63" s="51">
        <f>IF(R63="","",IF(R63&gt;200,"e",""))</f>
      </c>
    </row>
    <row r="64" spans="1:19" ht="12.75">
      <c r="A64" s="5"/>
      <c r="B64" s="11" t="s">
        <v>3</v>
      </c>
      <c r="C64" s="3">
        <v>10</v>
      </c>
      <c r="D64" s="29">
        <f>IF(C64&gt;104,"c","")</f>
      </c>
      <c r="E64" s="30">
        <f>COUNTBLANK(D62:D64)+COUNTBLANK(E62)</f>
        <v>4</v>
      </c>
      <c r="F64" s="3">
        <v>10</v>
      </c>
      <c r="G64" s="29">
        <f>IF(F64&gt;104,"c","")</f>
      </c>
      <c r="H64" s="30">
        <f>COUNTBLANK(G62:G64)+COUNTBLANK(H62)</f>
        <v>4</v>
      </c>
      <c r="I64" s="3">
        <v>20</v>
      </c>
      <c r="J64" s="29">
        <f>IF(I64&gt;104,"c","")</f>
      </c>
      <c r="K64" s="30">
        <f>COUNTBLANK(J62:J64)+COUNTBLANK(K62)</f>
        <v>4</v>
      </c>
      <c r="L64" s="3">
        <v>10</v>
      </c>
      <c r="M64" s="29">
        <f>IF(L64&gt;104,"c","")</f>
      </c>
      <c r="N64" s="30">
        <f>COUNTBLANK(M62:M64)+COUNTBLANK(N62)</f>
        <v>4</v>
      </c>
      <c r="O64" s="3"/>
      <c r="P64" s="29">
        <f>IF(O64&gt;104,"c","")</f>
      </c>
      <c r="Q64" s="30">
        <f>COUNTBLANK(P62:P64)+COUNTBLANK(Q62)</f>
        <v>4</v>
      </c>
      <c r="R64" s="50">
        <f t="shared" si="1"/>
        <v>11.892071150027208</v>
      </c>
      <c r="S64" s="52">
        <f>IF(R64="","",IF(R64&gt;35,"f",""))</f>
      </c>
    </row>
    <row r="65" spans="1:19" ht="12.75">
      <c r="A65" s="9" t="s">
        <v>22</v>
      </c>
      <c r="B65" s="10" t="s">
        <v>1</v>
      </c>
      <c r="C65" s="2">
        <v>62</v>
      </c>
      <c r="D65" s="26">
        <f>IF(C65&gt;10000,"a","")</f>
      </c>
      <c r="E65" s="56">
        <f>IF(C66&gt;=1,IF(C65&gt;1000,IF((C66/C65)&gt;0.1,IF((C66/C65)&gt;1,"1",(C66/C65)),""),""),"")</f>
      </c>
      <c r="F65" s="2">
        <v>135</v>
      </c>
      <c r="G65" s="26">
        <f>IF(F65&gt;10000,"a","")</f>
      </c>
      <c r="H65" s="56">
        <f>IF(F66&gt;=1,IF(F65&gt;1000,IF((F66/F65)&gt;0.1,IF((F66/F65)&gt;1,"1",(F66/F65)),""),""),"")</f>
      </c>
      <c r="I65" s="2">
        <v>10</v>
      </c>
      <c r="J65" s="26">
        <f>IF(I65&gt;10000,"a","")</f>
      </c>
      <c r="K65" s="56">
        <f>IF(I66&gt;=1,IF(I65&gt;1000,IF((I66/I65)&gt;0.1,IF((I66/I65)&gt;1,"1",(I66/I65)),""),""),"")</f>
      </c>
      <c r="L65" s="2">
        <v>41</v>
      </c>
      <c r="M65" s="26">
        <f>IF(L65&gt;10000,"a","")</f>
      </c>
      <c r="N65" s="56">
        <f>IF(L66&gt;=1,IF(L65&gt;1000,IF((L66/L65)&gt;0.1,IF((L66/L65)&gt;1,"1",(L66/L65)),""),""),"")</f>
      </c>
      <c r="O65" s="2"/>
      <c r="P65" s="26">
        <f>IF(O65&gt;10000,"a","")</f>
      </c>
      <c r="Q65" s="56">
        <f>IF(O66&gt;=1,IF(O65&gt;1000,IF((O66/O65)&gt;0.1,IF((O66/O65)&gt;1,"1",(O66/O65)),""),""),"")</f>
      </c>
      <c r="R65" s="48">
        <f t="shared" si="1"/>
        <v>43.04050206202935</v>
      </c>
      <c r="S65" s="51">
        <f>IF(R65="","",IF(R65&gt;1000,"d",""))</f>
      </c>
    </row>
    <row r="66" spans="1:19" ht="12.75">
      <c r="A66" s="5" t="s">
        <v>80</v>
      </c>
      <c r="B66" s="11" t="s">
        <v>2</v>
      </c>
      <c r="C66" s="3">
        <v>10</v>
      </c>
      <c r="D66" s="27">
        <f>IF(C66&gt;400,"b","")</f>
      </c>
      <c r="E66" s="28">
        <f>IF(E67&lt;4,"X","")</f>
      </c>
      <c r="F66" s="3">
        <v>20</v>
      </c>
      <c r="G66" s="27">
        <f>IF(F66&gt;400,"b","")</f>
      </c>
      <c r="H66" s="28">
        <f>IF(H67&lt;4,"X","")</f>
      </c>
      <c r="I66" s="3">
        <v>10</v>
      </c>
      <c r="J66" s="27">
        <f>IF(I66&gt;400,"b","")</f>
      </c>
      <c r="K66" s="28">
        <f>IF(K67&lt;4,"X","")</f>
      </c>
      <c r="L66" s="3">
        <v>10</v>
      </c>
      <c r="M66" s="27">
        <f>IF(L66&gt;400,"b","")</f>
      </c>
      <c r="N66" s="28">
        <f>IF(N67&lt;4,"X","")</f>
      </c>
      <c r="O66" s="3"/>
      <c r="P66" s="27">
        <f>IF(O66&gt;400,"b","")</f>
      </c>
      <c r="Q66" s="28">
        <f>IF(Q67&lt;4,"X","")</f>
      </c>
      <c r="R66" s="49">
        <f t="shared" si="1"/>
        <v>11.892071150027208</v>
      </c>
      <c r="S66" s="51">
        <f>IF(R66="","",IF(R66&gt;200,"e",""))</f>
      </c>
    </row>
    <row r="67" spans="1:19" ht="12.75">
      <c r="A67" s="14"/>
      <c r="B67" s="11" t="s">
        <v>3</v>
      </c>
      <c r="C67" s="3">
        <v>10</v>
      </c>
      <c r="D67" s="29">
        <f>IF(C67&gt;104,"c","")</f>
      </c>
      <c r="E67" s="30">
        <f>COUNTBLANK(D65:D67)+COUNTBLANK(E65)</f>
        <v>4</v>
      </c>
      <c r="F67" s="3">
        <v>10</v>
      </c>
      <c r="G67" s="29">
        <f>IF(F67&gt;104,"c","")</f>
      </c>
      <c r="H67" s="30">
        <f>COUNTBLANK(G65:G67)+COUNTBLANK(H65)</f>
        <v>4</v>
      </c>
      <c r="I67" s="3">
        <v>10</v>
      </c>
      <c r="J67" s="29">
        <f>IF(I67&gt;104,"c","")</f>
      </c>
      <c r="K67" s="30">
        <f>COUNTBLANK(J65:J67)+COUNTBLANK(K65)</f>
        <v>4</v>
      </c>
      <c r="L67" s="3">
        <v>63</v>
      </c>
      <c r="M67" s="29">
        <f>IF(L67&gt;104,"c","")</f>
      </c>
      <c r="N67" s="30">
        <f>COUNTBLANK(M65:M67)+COUNTBLANK(N65)</f>
        <v>4</v>
      </c>
      <c r="O67" s="3"/>
      <c r="P67" s="29">
        <f>IF(O67&gt;104,"c","")</f>
      </c>
      <c r="Q67" s="30">
        <f>COUNTBLANK(P65:P67)+COUNTBLANK(Q65)</f>
        <v>4</v>
      </c>
      <c r="R67" s="50">
        <f t="shared" si="1"/>
        <v>15.842916649412214</v>
      </c>
      <c r="S67" s="52">
        <f>IF(R67="","",IF(R67&gt;35,"f",""))</f>
      </c>
    </row>
    <row r="68" spans="1:19" ht="12.75">
      <c r="A68" s="9" t="s">
        <v>24</v>
      </c>
      <c r="B68" s="10" t="s">
        <v>1</v>
      </c>
      <c r="C68" s="2">
        <v>20</v>
      </c>
      <c r="D68" s="26">
        <f>IF(C68&gt;10000,"a","")</f>
      </c>
      <c r="E68" s="56">
        <f>IF(C69&gt;=1,IF(C68&gt;1000,IF((C69/C68)&gt;0.1,IF((C69/C68)&gt;1,"1",(C69/C68)),""),""),"")</f>
      </c>
      <c r="F68" s="2">
        <v>359</v>
      </c>
      <c r="G68" s="26">
        <f>IF(F68&gt;10000,"a","")</f>
      </c>
      <c r="H68" s="56">
        <f>IF(F69&gt;=1,IF(F68&gt;1000,IF((F69/F68)&gt;0.1,IF((F69/F68)&gt;1,"1",(F69/F68)),""),""),"")</f>
      </c>
      <c r="I68" s="2">
        <v>31</v>
      </c>
      <c r="J68" s="26">
        <f>IF(I68&gt;10000,"a","")</f>
      </c>
      <c r="K68" s="56">
        <f>IF(I69&gt;=1,IF(I68&gt;1000,IF((I69/I68)&gt;0.1,IF((I69/I68)&gt;1,"1",(I69/I68)),""),""),"")</f>
      </c>
      <c r="L68" s="2">
        <v>31</v>
      </c>
      <c r="M68" s="26">
        <f>IF(L68&gt;10000,"a","")</f>
      </c>
      <c r="N68" s="56">
        <f>IF(L69&gt;=1,IF(L68&gt;1000,IF((L69/L68)&gt;0.1,IF((L69/L68)&gt;1,"1",(L69/L68)),""),""),"")</f>
      </c>
      <c r="O68" s="2"/>
      <c r="P68" s="26">
        <f>IF(O68&gt;10000,"a","")</f>
      </c>
      <c r="Q68" s="56">
        <f>IF(O69&gt;=1,IF(O68&gt;1000,IF((O69/O68)&gt;0.1,IF((O69/O68)&gt;1,"1",(O69/O68)),""),""),"")</f>
      </c>
      <c r="R68" s="48">
        <f t="shared" si="1"/>
        <v>51.25213459335175</v>
      </c>
      <c r="S68" s="51">
        <f>IF(R68="","",IF(R68&gt;1000,"d",""))</f>
      </c>
    </row>
    <row r="69" spans="1:19" ht="12.75">
      <c r="A69" s="5" t="s">
        <v>29</v>
      </c>
      <c r="B69" s="11" t="s">
        <v>2</v>
      </c>
      <c r="C69" s="3">
        <v>10</v>
      </c>
      <c r="D69" s="27">
        <f>IF(C69&gt;400,"b","")</f>
      </c>
      <c r="E69" s="28">
        <f>IF(E70&lt;4,"X","")</f>
      </c>
      <c r="F69" s="3">
        <v>52</v>
      </c>
      <c r="G69" s="27">
        <f>IF(F69&gt;400,"b","")</f>
      </c>
      <c r="H69" s="28">
        <f>IF(H70&lt;4,"X","")</f>
      </c>
      <c r="I69" s="3">
        <v>10</v>
      </c>
      <c r="J69" s="27">
        <f>IF(I69&gt;400,"b","")</f>
      </c>
      <c r="K69" s="28">
        <f>IF(K70&lt;4,"X","")</f>
      </c>
      <c r="L69" s="3">
        <v>10</v>
      </c>
      <c r="M69" s="27">
        <f>IF(L69&gt;400,"b","")</f>
      </c>
      <c r="N69" s="28">
        <f>IF(N70&lt;4,"X","")</f>
      </c>
      <c r="O69" s="3"/>
      <c r="P69" s="27">
        <f>IF(O69&gt;400,"b","")</f>
      </c>
      <c r="Q69" s="28">
        <f>IF(Q70&lt;4,"X","")</f>
      </c>
      <c r="R69" s="49">
        <f t="shared" si="1"/>
        <v>15.10083060695098</v>
      </c>
      <c r="S69" s="51">
        <f>IF(R69="","",IF(R69&gt;200,"e",""))</f>
      </c>
    </row>
    <row r="70" spans="1:19" ht="12.75">
      <c r="A70" s="36" t="s">
        <v>30</v>
      </c>
      <c r="B70" s="11" t="s">
        <v>3</v>
      </c>
      <c r="C70" s="3">
        <v>10</v>
      </c>
      <c r="D70" s="29">
        <f>IF(C70&gt;104,"c","")</f>
      </c>
      <c r="E70" s="30">
        <f>COUNTBLANK(D68:D70)+COUNTBLANK(E68)</f>
        <v>4</v>
      </c>
      <c r="F70" s="3">
        <v>10</v>
      </c>
      <c r="G70" s="29">
        <f>IF(F70&gt;104,"c","")</f>
      </c>
      <c r="H70" s="30">
        <f>COUNTBLANK(G68:G70)+COUNTBLANK(H68)</f>
        <v>4</v>
      </c>
      <c r="I70" s="3">
        <v>10</v>
      </c>
      <c r="J70" s="29">
        <f>IF(I70&gt;104,"c","")</f>
      </c>
      <c r="K70" s="30">
        <f>COUNTBLANK(J68:J70)+COUNTBLANK(K68)</f>
        <v>4</v>
      </c>
      <c r="L70" s="3">
        <v>10</v>
      </c>
      <c r="M70" s="29">
        <f>IF(L70&gt;104,"c","")</f>
      </c>
      <c r="N70" s="30">
        <f>COUNTBLANK(M68:M70)+COUNTBLANK(N68)</f>
        <v>4</v>
      </c>
      <c r="O70" s="3"/>
      <c r="P70" s="29">
        <f>IF(O70&gt;104,"c","")</f>
      </c>
      <c r="Q70" s="30">
        <f>COUNTBLANK(P68:P70)+COUNTBLANK(Q68)</f>
        <v>4</v>
      </c>
      <c r="R70" s="50">
        <f t="shared" si="1"/>
        <v>10.000000000000002</v>
      </c>
      <c r="S70" s="52">
        <f>IF(R70="","",IF(R70&gt;35,"f",""))</f>
      </c>
    </row>
    <row r="71" spans="1:19" ht="12.75">
      <c r="A71" s="9" t="s">
        <v>25</v>
      </c>
      <c r="B71" s="10" t="s">
        <v>1</v>
      </c>
      <c r="C71" s="2">
        <v>10</v>
      </c>
      <c r="D71" s="26">
        <f>IF(C71&gt;10000,"a","")</f>
      </c>
      <c r="E71" s="56">
        <f>IF(C72&gt;=1,IF(C71&gt;1000,IF((C72/C71)&gt;0.1,IF((C72/C71)&gt;1,"1",(C72/C71)),""),""),"")</f>
      </c>
      <c r="F71" s="2">
        <v>31</v>
      </c>
      <c r="G71" s="26">
        <f>IF(F71&gt;10000,"a","")</f>
      </c>
      <c r="H71" s="56">
        <f>IF(F72&gt;=1,IF(F71&gt;1000,IF((F72/F71)&gt;0.1,IF((F72/F71)&gt;1,"1",(F72/F71)),""),""),"")</f>
      </c>
      <c r="I71" s="2">
        <v>31</v>
      </c>
      <c r="J71" s="26">
        <f>IF(I71&gt;10000,"a","")</f>
      </c>
      <c r="K71" s="56">
        <f>IF(I72&gt;=1,IF(I71&gt;1000,IF((I72/I71)&gt;0.1,IF((I72/I71)&gt;1,"1",(I72/I71)),""),""),"")</f>
      </c>
      <c r="L71" s="2">
        <v>20</v>
      </c>
      <c r="M71" s="26">
        <f>IF(L71&gt;10000,"a","")</f>
      </c>
      <c r="N71" s="56">
        <f>IF(L72&gt;=1,IF(L71&gt;1000,IF((L72/L71)&gt;0.1,IF((L72/L71)&gt;1,"1",(L72/L71)),""),""),"")</f>
      </c>
      <c r="O71" s="2"/>
      <c r="P71" s="26">
        <f>IF(O71&gt;10000,"a","")</f>
      </c>
      <c r="Q71" s="56">
        <f>IF(O72&gt;=1,IF(O71&gt;1000,IF((O72/O71)&gt;0.1,IF((O72/O71)&gt;1,"1",(O72/O71)),""),""),"")</f>
      </c>
      <c r="R71" s="48">
        <f t="shared" si="1"/>
        <v>20.938151884434777</v>
      </c>
      <c r="S71" s="51">
        <f>IF(R71="","",IF(R71&gt;1000,"d",""))</f>
      </c>
    </row>
    <row r="72" spans="1:19" ht="12.75">
      <c r="A72" s="5" t="s">
        <v>81</v>
      </c>
      <c r="B72" s="11" t="s">
        <v>2</v>
      </c>
      <c r="C72" s="3">
        <v>10</v>
      </c>
      <c r="D72" s="27">
        <f>IF(C72&gt;400,"b","")</f>
      </c>
      <c r="E72" s="28">
        <f>IF(E73&lt;4,"X","")</f>
      </c>
      <c r="F72" s="3">
        <v>10</v>
      </c>
      <c r="G72" s="27">
        <f>IF(F72&gt;400,"b","")</f>
      </c>
      <c r="H72" s="28">
        <f>IF(H73&lt;4,"X","")</f>
      </c>
      <c r="I72" s="3">
        <v>10</v>
      </c>
      <c r="J72" s="27">
        <f>IF(I72&gt;400,"b","")</f>
      </c>
      <c r="K72" s="28">
        <f>IF(K73&lt;4,"X","")</f>
      </c>
      <c r="L72" s="3">
        <v>10</v>
      </c>
      <c r="M72" s="27">
        <f>IF(L72&gt;400,"b","")</f>
      </c>
      <c r="N72" s="28">
        <f>IF(N73&lt;4,"X","")</f>
      </c>
      <c r="O72" s="3"/>
      <c r="P72" s="27">
        <f>IF(O72&gt;400,"b","")</f>
      </c>
      <c r="Q72" s="28">
        <f>IF(Q73&lt;4,"X","")</f>
      </c>
      <c r="R72" s="49">
        <f t="shared" si="1"/>
        <v>10.000000000000002</v>
      </c>
      <c r="S72" s="51">
        <f>IF(R72="","",IF(R72&gt;200,"e",""))</f>
      </c>
    </row>
    <row r="73" spans="1:19" ht="12.75">
      <c r="A73" s="5" t="s">
        <v>77</v>
      </c>
      <c r="B73" s="11" t="s">
        <v>3</v>
      </c>
      <c r="C73" s="3">
        <v>10</v>
      </c>
      <c r="D73" s="29">
        <f>IF(C73&gt;104,"c","")</f>
      </c>
      <c r="E73" s="30">
        <f>COUNTBLANK(D71:D73)+COUNTBLANK(E71)</f>
        <v>4</v>
      </c>
      <c r="F73" s="3">
        <v>10</v>
      </c>
      <c r="G73" s="29">
        <f>IF(F73&gt;104,"c","")</f>
      </c>
      <c r="H73" s="30">
        <f>COUNTBLANK(G71:G73)+COUNTBLANK(H71)</f>
        <v>4</v>
      </c>
      <c r="I73" s="3">
        <v>10</v>
      </c>
      <c r="J73" s="29">
        <f>IF(I73&gt;104,"c","")</f>
      </c>
      <c r="K73" s="30">
        <f>COUNTBLANK(J71:J73)+COUNTBLANK(K71)</f>
        <v>4</v>
      </c>
      <c r="L73" s="3">
        <v>10</v>
      </c>
      <c r="M73" s="29">
        <f>IF(L73&gt;104,"c","")</f>
      </c>
      <c r="N73" s="30">
        <f>COUNTBLANK(M71:M73)+COUNTBLANK(N71)</f>
        <v>4</v>
      </c>
      <c r="O73" s="3"/>
      <c r="P73" s="29">
        <f>IF(O73&gt;104,"c","")</f>
      </c>
      <c r="Q73" s="30">
        <f>COUNTBLANK(P71:P73)+COUNTBLANK(Q71)</f>
        <v>4</v>
      </c>
      <c r="R73" s="49">
        <f t="shared" si="1"/>
        <v>10.000000000000002</v>
      </c>
      <c r="S73" s="62">
        <f>IF(R73="","",IF(R73&gt;35,"f",""))</f>
      </c>
    </row>
    <row r="74" spans="1:19" ht="12.75">
      <c r="A74" s="9" t="s">
        <v>26</v>
      </c>
      <c r="B74" s="10" t="s">
        <v>1</v>
      </c>
      <c r="C74" s="2">
        <v>85</v>
      </c>
      <c r="D74" s="26">
        <f>IF(C74&gt;10000,"a","")</f>
      </c>
      <c r="E74" s="56">
        <f>IF(C75&gt;=1,IF(C74&gt;1000,IF((C75/C74)&gt;0.1,IF((C75/C74)&gt;1,"1",(C75/C74)),""),""),"")</f>
      </c>
      <c r="F74" s="2">
        <v>1904</v>
      </c>
      <c r="G74" s="26">
        <f>IF(F74&gt;10000,"a","")</f>
      </c>
      <c r="H74" s="56">
        <f>IF(F75&gt;=1,IF(F74&gt;1000,IF((F75/F74)&gt;0.1,IF((F75/F74)&gt;1,"1",(F75/F74)),""),""),"")</f>
      </c>
      <c r="I74" s="2">
        <v>10</v>
      </c>
      <c r="J74" s="26">
        <f>IF(I74&gt;10000,"a","")</f>
      </c>
      <c r="K74" s="56">
        <f>IF(I75&gt;=1,IF(I74&gt;1000,IF((I75/I74)&gt;0.1,IF((I75/I74)&gt;1,"1",(I75/I74)),""),""),"")</f>
      </c>
      <c r="L74" s="2">
        <v>41</v>
      </c>
      <c r="M74" s="26">
        <f>IF(L74&gt;10000,"a","")</f>
      </c>
      <c r="N74" s="56">
        <f>IF(L75&gt;=1,IF(L74&gt;1000,IF((L75/L74)&gt;0.1,IF((L75/L74)&gt;1,"1",(L75/L74)),""),""),"")</f>
      </c>
      <c r="O74" s="2"/>
      <c r="P74" s="26">
        <f>IF(O74&gt;10000,"a","")</f>
      </c>
      <c r="Q74" s="56">
        <f>IF(O75&gt;=1,IF(O74&gt;1000,IF((O75/O74)&gt;0.1,IF((O75/O74)&gt;1,"1",(O75/O74)),""),""),"")</f>
      </c>
      <c r="R74" s="48">
        <f>IF(C74+F74+L74+I74+O74&gt;0,(IF(C74&gt;0,C74,1)*IF(F74&gt;0,F74,1)*IF(I74&gt;0,I74,1)*IF(L74&gt;0,L74,1)*IF(O74&gt;0,O74,1))^(1/(IF(C74&gt;0,1,0)+IF(F74&gt;0,1,0)+IF(I74&gt;0,1,0)+IF(L74&gt;0,1,0)+IF(O74&gt;0,1,0))),"")</f>
        <v>90.25420219847624</v>
      </c>
      <c r="S74" s="51">
        <f>IF(R74="","",IF(R74&gt;1000,"d",""))</f>
      </c>
    </row>
    <row r="75" spans="1:19" ht="12.75">
      <c r="A75" s="5" t="s">
        <v>106</v>
      </c>
      <c r="B75" s="11" t="s">
        <v>2</v>
      </c>
      <c r="C75" s="3">
        <v>41</v>
      </c>
      <c r="D75" s="27">
        <f>IF(C75&gt;400,"b","")</f>
      </c>
      <c r="E75" s="28">
        <f>IF(E76&lt;4,"X","")</f>
      </c>
      <c r="F75" s="3">
        <v>98</v>
      </c>
      <c r="G75" s="27">
        <f>IF(F75&gt;400,"b","")</f>
      </c>
      <c r="H75" s="28" t="str">
        <f>IF(H76&lt;4,"X","")</f>
        <v>X</v>
      </c>
      <c r="I75" s="3">
        <v>10</v>
      </c>
      <c r="J75" s="27">
        <f>IF(I75&gt;400,"b","")</f>
      </c>
      <c r="K75" s="28">
        <f>IF(K76&lt;4,"X","")</f>
      </c>
      <c r="L75" s="3">
        <v>10</v>
      </c>
      <c r="M75" s="27">
        <f>IF(L75&gt;400,"b","")</f>
      </c>
      <c r="N75" s="28">
        <f>IF(N76&lt;4,"X","")</f>
      </c>
      <c r="O75" s="3"/>
      <c r="P75" s="27">
        <f>IF(O75&gt;400,"b","")</f>
      </c>
      <c r="Q75" s="28">
        <f>IF(Q76&lt;4,"X","")</f>
      </c>
      <c r="R75" s="49">
        <f>IF(C75+F75+L75+I75+O75&gt;0,(IF(C75&gt;0,C75,1)*IF(F75&gt;0,F75,1)*IF(I75&gt;0,I75,1)*IF(L75&gt;0,L75,1)*IF(O75&gt;0,O75,1))^(1/(IF(C75&gt;0,1,0)+IF(F75&gt;0,1,0)+IF(I75&gt;0,1,0)+IF(L75&gt;0,1,0)+IF(O75&gt;0,1,0))),"")</f>
        <v>25.176913227590454</v>
      </c>
      <c r="S75" s="51">
        <f>IF(R75="","",IF(R75&gt;200,"e",""))</f>
      </c>
    </row>
    <row r="76" spans="1:19" ht="12.75">
      <c r="A76" s="36" t="s">
        <v>77</v>
      </c>
      <c r="B76" s="11" t="s">
        <v>3</v>
      </c>
      <c r="C76" s="3">
        <v>10</v>
      </c>
      <c r="D76" s="29">
        <f>IF(C76&gt;104,"c","")</f>
      </c>
      <c r="E76" s="30">
        <f>COUNTBLANK(D74:D76)+COUNTBLANK(E74)</f>
        <v>4</v>
      </c>
      <c r="F76" s="3">
        <v>122</v>
      </c>
      <c r="G76" s="29" t="str">
        <f>IF(F76&gt;104,"c","")</f>
        <v>c</v>
      </c>
      <c r="H76" s="30">
        <f>COUNTBLANK(G74:G76)+COUNTBLANK(H74)</f>
        <v>3</v>
      </c>
      <c r="I76" s="3">
        <v>10</v>
      </c>
      <c r="J76" s="29">
        <f>IF(I76&gt;104,"c","")</f>
      </c>
      <c r="K76" s="30">
        <f>COUNTBLANK(J74:J76)+COUNTBLANK(K74)</f>
        <v>4</v>
      </c>
      <c r="L76" s="3">
        <v>10</v>
      </c>
      <c r="M76" s="29">
        <f>IF(L76&gt;104,"c","")</f>
      </c>
      <c r="N76" s="30">
        <f>COUNTBLANK(M74:M76)+COUNTBLANK(N74)</f>
        <v>4</v>
      </c>
      <c r="O76" s="3"/>
      <c r="P76" s="29">
        <f>IF(O76&gt;104,"c","")</f>
      </c>
      <c r="Q76" s="30">
        <f>COUNTBLANK(P74:P76)+COUNTBLANK(Q74)</f>
        <v>4</v>
      </c>
      <c r="R76" s="49">
        <f>IF(C76+F76+L76+I76+O76&gt;0,(IF(C76&gt;0,C76,1)*IF(F76&gt;0,F76,1)*IF(I76&gt;0,I76,1)*IF(L76&gt;0,L76,1)*IF(O76&gt;0,O76,1))^(1/(IF(C76&gt;0,1,0)+IF(F76&gt;0,1,0)+IF(I76&gt;0,1,0)+IF(L76&gt;0,1,0)+IF(O76&gt;0,1,0))),"")</f>
        <v>18.689167555872032</v>
      </c>
      <c r="S76" s="62">
        <f>IF(R76="","",IF(R76&gt;35,"f",""))</f>
      </c>
    </row>
    <row r="77" spans="1:19" ht="12.75">
      <c r="A77" s="9" t="s">
        <v>27</v>
      </c>
      <c r="B77" s="10" t="s">
        <v>1</v>
      </c>
      <c r="C77" s="2">
        <v>20</v>
      </c>
      <c r="D77" s="26">
        <f>IF(C77&gt;10000,"a","")</f>
      </c>
      <c r="E77" s="56">
        <f>IF(C78&gt;=1,IF(C77&gt;1000,IF((C78/C77)&gt;0.1,IF((C78/C77)&gt;1,"1",(C78/C77)),""),""),"")</f>
      </c>
      <c r="F77" s="2">
        <v>41</v>
      </c>
      <c r="G77" s="26">
        <f>IF(F77&gt;10000,"a","")</f>
      </c>
      <c r="H77" s="56">
        <f>IF(F78&gt;=1,IF(F77&gt;1000,IF((F78/F77)&gt;0.1,IF((F78/F77)&gt;1,"1",(F78/F77)),""),""),"")</f>
      </c>
      <c r="I77" s="2">
        <v>20</v>
      </c>
      <c r="J77" s="26">
        <f>IF(I77&gt;10000,"a","")</f>
      </c>
      <c r="K77" s="56">
        <f>IF(I78&gt;=1,IF(I77&gt;1000,IF((I78/I77)&gt;0.1,IF((I78/I77)&gt;1,"1",(I78/I77)),""),""),"")</f>
      </c>
      <c r="L77" s="2">
        <v>20</v>
      </c>
      <c r="M77" s="26">
        <f>IF(L77&gt;10000,"a","")</f>
      </c>
      <c r="N77" s="56">
        <f>IF(L78&gt;=1,IF(L77&gt;1000,IF((L78/L77)&gt;0.1,IF((L78/L77)&gt;1,"1",(L78/L77)),""),""),"")</f>
      </c>
      <c r="O77" s="2"/>
      <c r="P77" s="26">
        <f>IF(O77&gt;10000,"a","")</f>
      </c>
      <c r="Q77" s="56">
        <f>IF(O78&gt;=1,IF(O77&gt;1000,IF((O78/O77)&gt;0.1,IF((O78/O77)&gt;1,"1",(O78/O77)),""),""),"")</f>
      </c>
      <c r="R77" s="48">
        <f t="shared" si="1"/>
        <v>23.93141956782033</v>
      </c>
      <c r="S77" s="51">
        <f>IF(R77="","",IF(R77&gt;1000,"d",""))</f>
      </c>
    </row>
    <row r="78" spans="1:19" ht="12.75">
      <c r="A78" s="5" t="s">
        <v>82</v>
      </c>
      <c r="B78" s="11" t="s">
        <v>2</v>
      </c>
      <c r="C78" s="3">
        <v>10</v>
      </c>
      <c r="D78" s="27">
        <f>IF(C78&gt;400,"b","")</f>
      </c>
      <c r="E78" s="28">
        <f>IF(E79&lt;4,"X","")</f>
      </c>
      <c r="F78" s="3">
        <v>10</v>
      </c>
      <c r="G78" s="27">
        <f>IF(F78&gt;400,"b","")</f>
      </c>
      <c r="H78" s="28">
        <f>IF(H79&lt;4,"X","")</f>
      </c>
      <c r="I78" s="3">
        <v>10</v>
      </c>
      <c r="J78" s="27">
        <f>IF(I78&gt;400,"b","")</f>
      </c>
      <c r="K78" s="28">
        <f>IF(K79&lt;4,"X","")</f>
      </c>
      <c r="L78" s="3">
        <v>10</v>
      </c>
      <c r="M78" s="27">
        <f>IF(L78&gt;400,"b","")</f>
      </c>
      <c r="N78" s="28">
        <f>IF(N79&lt;4,"X","")</f>
      </c>
      <c r="O78" s="3"/>
      <c r="P78" s="27">
        <f>IF(O78&gt;400,"b","")</f>
      </c>
      <c r="Q78" s="28">
        <f>IF(Q79&lt;4,"X","")</f>
      </c>
      <c r="R78" s="49">
        <f t="shared" si="1"/>
        <v>10.000000000000002</v>
      </c>
      <c r="S78" s="51">
        <f>IF(R78="","",IF(R78&gt;200,"e",""))</f>
      </c>
    </row>
    <row r="79" spans="1:19" ht="12.75">
      <c r="A79" s="36"/>
      <c r="B79" s="11" t="s">
        <v>3</v>
      </c>
      <c r="C79" s="3">
        <v>10</v>
      </c>
      <c r="D79" s="29">
        <f>IF(C79&gt;104,"c","")</f>
      </c>
      <c r="E79" s="30">
        <f>COUNTBLANK(D77:D79)+COUNTBLANK(E77)</f>
        <v>4</v>
      </c>
      <c r="F79" s="3">
        <v>10</v>
      </c>
      <c r="G79" s="29">
        <f>IF(F79&gt;104,"c","")</f>
      </c>
      <c r="H79" s="30">
        <f>COUNTBLANK(G77:G79)+COUNTBLANK(H77)</f>
        <v>4</v>
      </c>
      <c r="I79" s="3">
        <v>10</v>
      </c>
      <c r="J79" s="29">
        <f>IF(I79&gt;104,"c","")</f>
      </c>
      <c r="K79" s="30">
        <f>COUNTBLANK(J77:J79)+COUNTBLANK(K77)</f>
        <v>4</v>
      </c>
      <c r="L79" s="3">
        <v>10</v>
      </c>
      <c r="M79" s="29">
        <f>IF(L79&gt;104,"c","")</f>
      </c>
      <c r="N79" s="30">
        <f>COUNTBLANK(M77:M79)+COUNTBLANK(N77)</f>
        <v>4</v>
      </c>
      <c r="O79" s="3"/>
      <c r="P79" s="29">
        <f>IF(O79&gt;104,"c","")</f>
      </c>
      <c r="Q79" s="30">
        <f>COUNTBLANK(P77:P79)+COUNTBLANK(Q77)</f>
        <v>4</v>
      </c>
      <c r="R79" s="50">
        <f t="shared" si="1"/>
        <v>10.000000000000002</v>
      </c>
      <c r="S79" s="52">
        <f>IF(R79="","",IF(R79&gt;35,"f",""))</f>
      </c>
    </row>
    <row r="80" spans="1:19" ht="12.75">
      <c r="A80" s="9" t="s">
        <v>28</v>
      </c>
      <c r="B80" s="10" t="s">
        <v>1</v>
      </c>
      <c r="C80" s="2">
        <v>20</v>
      </c>
      <c r="D80" s="26">
        <f>IF(C80&gt;10000,"a","")</f>
      </c>
      <c r="E80" s="56">
        <f>IF(C81&gt;=1,IF(C80&gt;1000,IF((C81/C80)&gt;0.1,IF((C81/C80)&gt;1,"1",(C81/C80)),""),""),"")</f>
      </c>
      <c r="F80" s="2">
        <v>86</v>
      </c>
      <c r="G80" s="26">
        <f>IF(F80&gt;10000,"a","")</f>
      </c>
      <c r="H80" s="56">
        <f>IF(F81&gt;=1,IF(F80&gt;1000,IF((F81/F80)&gt;0.1,IF((F81/F80)&gt;1,"1",(F81/F80)),""),""),"")</f>
      </c>
      <c r="I80" s="2">
        <v>909</v>
      </c>
      <c r="J80" s="26">
        <f>IF(I80&gt;10000,"a","")</f>
      </c>
      <c r="K80" s="56">
        <f>IF(I81&gt;=1,IF(I80&gt;1000,IF((I81/I80)&gt;0.1,IF((I81/I80)&gt;1,"1",(I81/I80)),""),""),"")</f>
      </c>
      <c r="L80" s="2">
        <v>52</v>
      </c>
      <c r="M80" s="26">
        <f>IF(L80&gt;10000,"a","")</f>
      </c>
      <c r="N80" s="56">
        <f>IF(L81&gt;=1,IF(L80&gt;1000,IF((L81/L80)&gt;0.1,IF((L81/L80)&gt;1,"1",(L81/L80)),""),""),"")</f>
      </c>
      <c r="O80" s="2"/>
      <c r="P80" s="26">
        <f>IF(O80&gt;10000,"a","")</f>
      </c>
      <c r="Q80" s="56">
        <f>IF(O81&gt;=1,IF(O80&gt;1000,IF((O81/O80)&gt;0.1,IF((O81/O80)&gt;1,"1",(O81/O80)),""),""),"")</f>
      </c>
      <c r="R80" s="48">
        <f t="shared" si="1"/>
        <v>94.95632942444716</v>
      </c>
      <c r="S80" s="51">
        <f>IF(R80="","",IF(R80&gt;1000,"d",""))</f>
      </c>
    </row>
    <row r="81" spans="1:19" ht="12.75">
      <c r="A81" s="5" t="s">
        <v>83</v>
      </c>
      <c r="B81" s="11" t="s">
        <v>2</v>
      </c>
      <c r="C81" s="3">
        <v>10</v>
      </c>
      <c r="D81" s="27">
        <f>IF(C81&gt;400,"b","")</f>
      </c>
      <c r="E81" s="28">
        <f>IF(E82&lt;4,"X","")</f>
      </c>
      <c r="F81" s="3">
        <v>31</v>
      </c>
      <c r="G81" s="27">
        <f>IF(F81&gt;400,"b","")</f>
      </c>
      <c r="H81" s="28">
        <f>IF(H82&lt;4,"X","")</f>
      </c>
      <c r="I81" s="3">
        <v>10</v>
      </c>
      <c r="J81" s="27">
        <f>IF(I81&gt;400,"b","")</f>
      </c>
      <c r="K81" s="28">
        <f>IF(K82&lt;4,"X","")</f>
      </c>
      <c r="L81" s="3">
        <v>10</v>
      </c>
      <c r="M81" s="27">
        <f>IF(L81&gt;400,"b","")</f>
      </c>
      <c r="N81" s="28">
        <f>IF(N82&lt;4,"X","")</f>
      </c>
      <c r="O81" s="3"/>
      <c r="P81" s="27">
        <f>IF(O81&gt;400,"b","")</f>
      </c>
      <c r="Q81" s="28">
        <f>IF(Q82&lt;4,"X","")</f>
      </c>
      <c r="R81" s="49">
        <f t="shared" si="1"/>
        <v>13.269068114098674</v>
      </c>
      <c r="S81" s="51">
        <f>IF(R81="","",IF(R81&gt;200,"e",""))</f>
      </c>
    </row>
    <row r="82" spans="1:19" ht="12.75">
      <c r="A82" s="14" t="s">
        <v>77</v>
      </c>
      <c r="B82" s="11" t="s">
        <v>3</v>
      </c>
      <c r="C82" s="3">
        <v>10</v>
      </c>
      <c r="D82" s="29">
        <f>IF(C82&gt;104,"c","")</f>
      </c>
      <c r="E82" s="30">
        <f>COUNTBLANK(D80:D82)+COUNTBLANK(E80)</f>
        <v>4</v>
      </c>
      <c r="F82" s="3">
        <v>63</v>
      </c>
      <c r="G82" s="29">
        <f>IF(F82&gt;104,"c","")</f>
      </c>
      <c r="H82" s="30">
        <f>COUNTBLANK(G80:G82)+COUNTBLANK(H80)</f>
        <v>4</v>
      </c>
      <c r="I82" s="3">
        <v>31</v>
      </c>
      <c r="J82" s="29">
        <f>IF(I82&gt;104,"c","")</f>
      </c>
      <c r="K82" s="30">
        <f>COUNTBLANK(J80:J82)+COUNTBLANK(K80)</f>
        <v>4</v>
      </c>
      <c r="L82" s="3">
        <v>20</v>
      </c>
      <c r="M82" s="29">
        <f>IF(L82&gt;104,"c","")</f>
      </c>
      <c r="N82" s="30">
        <f>COUNTBLANK(M80:M82)+COUNTBLANK(N80)</f>
        <v>4</v>
      </c>
      <c r="O82" s="3"/>
      <c r="P82" s="29">
        <f>IF(O82&gt;104,"c","")</f>
      </c>
      <c r="Q82" s="30">
        <f>COUNTBLANK(P80:P82)+COUNTBLANK(Q80)</f>
        <v>4</v>
      </c>
      <c r="R82" s="50">
        <f t="shared" si="1"/>
        <v>24.999599990399645</v>
      </c>
      <c r="S82" s="52">
        <f>IF(R82="","",IF(R82&gt;35,"f",""))</f>
      </c>
    </row>
    <row r="83" spans="1:19" ht="12.75">
      <c r="A83" s="9" t="s">
        <v>93</v>
      </c>
      <c r="B83" s="10" t="s">
        <v>1</v>
      </c>
      <c r="C83" s="2">
        <v>52</v>
      </c>
      <c r="D83" s="26">
        <f>IF(C83&gt;10000,"a","")</f>
      </c>
      <c r="E83" s="56">
        <f>IF(C84&gt;=1,IF(C83&gt;1000,IF((C84/C83)&gt;0.1,IF((C84/C83)&gt;1,"1",(C84/C83)),""),""),"")</f>
      </c>
      <c r="F83" s="2">
        <v>771</v>
      </c>
      <c r="G83" s="26">
        <f>IF(F83&gt;10000,"a","")</f>
      </c>
      <c r="H83" s="56">
        <f>IF(F84&gt;=1,IF(F83&gt;1000,IF((F84/F83)&gt;0.1,IF((F84/F83)&gt;1,"1",(F84/F83)),""),""),"")</f>
      </c>
      <c r="I83" s="2">
        <v>85</v>
      </c>
      <c r="J83" s="26">
        <f>IF(I83&gt;10000,"a","")</f>
      </c>
      <c r="K83" s="56">
        <f>IF(I84&gt;=1,IF(I83&gt;1000,IF((I84/I83)&gt;0.1,IF((I84/I83)&gt;1,"1",(I84/I83)),""),""),"")</f>
      </c>
      <c r="L83" s="2">
        <v>109</v>
      </c>
      <c r="M83" s="26">
        <f>IF(L83&gt;10000,"a","")</f>
      </c>
      <c r="N83" s="56">
        <f>IF(L84&gt;=1,IF(L83&gt;1000,IF((L84/L83)&gt;0.1,IF((L84/L83)&gt;1,"1",(L84/L83)),""),""),"")</f>
      </c>
      <c r="O83" s="2"/>
      <c r="P83" s="26">
        <f>IF(O83&gt;10000,"a","")</f>
      </c>
      <c r="Q83" s="56">
        <f>IF(O84&gt;=1,IF(O83&gt;1000,IF((O84/O83)&gt;0.1,IF((O84/O83)&gt;1,"1",(O84/O83)),""),""),"")</f>
      </c>
      <c r="R83" s="48">
        <f t="shared" si="1"/>
        <v>138.82759058035313</v>
      </c>
      <c r="S83" s="51">
        <f>IF(R83="","",IF(R83&gt;1000,"d",""))</f>
      </c>
    </row>
    <row r="84" spans="1:19" ht="12.75">
      <c r="A84" s="5" t="s">
        <v>31</v>
      </c>
      <c r="B84" s="11" t="s">
        <v>2</v>
      </c>
      <c r="C84" s="3">
        <v>10</v>
      </c>
      <c r="D84" s="27">
        <f>IF(C84&gt;400,"b","")</f>
      </c>
      <c r="E84" s="28">
        <f>IF(E85&lt;4,"X","")</f>
      </c>
      <c r="F84" s="3">
        <v>145</v>
      </c>
      <c r="G84" s="27">
        <f>IF(F84&gt;400,"b","")</f>
      </c>
      <c r="H84" s="28">
        <f>IF(H85&lt;4,"X","")</f>
      </c>
      <c r="I84" s="3">
        <v>10</v>
      </c>
      <c r="J84" s="27">
        <f>IF(I84&gt;400,"b","")</f>
      </c>
      <c r="K84" s="28">
        <f>IF(K85&lt;4,"X","")</f>
      </c>
      <c r="L84" s="3">
        <v>30</v>
      </c>
      <c r="M84" s="27">
        <f>IF(L84&gt;400,"b","")</f>
      </c>
      <c r="N84" s="28">
        <f>IF(N85&lt;4,"X","")</f>
      </c>
      <c r="O84" s="3"/>
      <c r="P84" s="27">
        <f>IF(O84&gt;400,"b","")</f>
      </c>
      <c r="Q84" s="28">
        <f>IF(Q85&lt;4,"X","")</f>
      </c>
      <c r="R84" s="49">
        <f t="shared" si="1"/>
        <v>25.6816140052304</v>
      </c>
      <c r="S84" s="51">
        <f>IF(R84="","",IF(R84&gt;200,"e",""))</f>
      </c>
    </row>
    <row r="85" spans="1:19" ht="12.75">
      <c r="A85" s="14" t="s">
        <v>32</v>
      </c>
      <c r="B85" s="15" t="s">
        <v>3</v>
      </c>
      <c r="C85" s="4">
        <v>10</v>
      </c>
      <c r="D85" s="57">
        <f>IF(C85&gt;104,"c","")</f>
      </c>
      <c r="E85" s="58">
        <f>COUNTBLANK(D83:D85)+COUNTBLANK(E83)</f>
        <v>4</v>
      </c>
      <c r="F85" s="4">
        <v>86</v>
      </c>
      <c r="G85" s="57">
        <f>IF(F85&gt;104,"c","")</f>
      </c>
      <c r="H85" s="58">
        <f>COUNTBLANK(G83:G85)+COUNTBLANK(H83)</f>
        <v>4</v>
      </c>
      <c r="I85" s="4">
        <v>10</v>
      </c>
      <c r="J85" s="57">
        <f>IF(I85&gt;104,"c","")</f>
      </c>
      <c r="K85" s="58">
        <f>COUNTBLANK(J83:J85)+COUNTBLANK(K83)</f>
        <v>4</v>
      </c>
      <c r="L85" s="4">
        <v>10</v>
      </c>
      <c r="M85" s="57">
        <f>IF(L85&gt;104,"c","")</f>
      </c>
      <c r="N85" s="58">
        <f>COUNTBLANK(M83:M85)+COUNTBLANK(N83)</f>
        <v>4</v>
      </c>
      <c r="O85" s="4"/>
      <c r="P85" s="57">
        <f>IF(O85&gt;104,"c","")</f>
      </c>
      <c r="Q85" s="58">
        <f>COUNTBLANK(P83:P85)+COUNTBLANK(Q83)</f>
        <v>4</v>
      </c>
      <c r="R85" s="50">
        <f t="shared" si="1"/>
        <v>17.12476469830472</v>
      </c>
      <c r="S85" s="52">
        <f>IF(R85="","",IF(R85&gt;35,"f",""))</f>
      </c>
    </row>
    <row r="86" spans="1:19" ht="12.75">
      <c r="A86" s="64"/>
      <c r="B86" s="65"/>
      <c r="C86" s="41"/>
      <c r="D86" s="43"/>
      <c r="E86" s="66"/>
      <c r="F86" s="44"/>
      <c r="G86" s="43"/>
      <c r="H86" s="66"/>
      <c r="I86" s="44"/>
      <c r="J86" s="43"/>
      <c r="K86" s="66"/>
      <c r="L86" s="44"/>
      <c r="M86" s="43"/>
      <c r="N86" s="66"/>
      <c r="O86" s="44"/>
      <c r="P86" s="1"/>
      <c r="Q86" s="43"/>
      <c r="R86" s="12"/>
      <c r="S86" s="12"/>
    </row>
    <row r="87" spans="1:19" ht="12.75">
      <c r="A87" s="40" t="s">
        <v>34</v>
      </c>
      <c r="B87" s="42"/>
      <c r="C87" s="38"/>
      <c r="E87" s="13"/>
      <c r="F87" s="39"/>
      <c r="G87" s="45"/>
      <c r="H87" s="13"/>
      <c r="I87" s="39"/>
      <c r="J87" s="45"/>
      <c r="K87" s="13"/>
      <c r="L87" s="39"/>
      <c r="M87" s="45"/>
      <c r="N87" s="13"/>
      <c r="O87" s="39"/>
      <c r="P87" s="45"/>
      <c r="Q87" s="13"/>
      <c r="R87" s="12"/>
      <c r="S87" s="12"/>
    </row>
    <row r="88" spans="1:19" ht="12.75">
      <c r="A88" s="13"/>
      <c r="B88" s="13"/>
      <c r="C88" s="67"/>
      <c r="E88" s="13"/>
      <c r="F88" s="68"/>
      <c r="G88" s="13"/>
      <c r="H88" s="13"/>
      <c r="I88" s="68"/>
      <c r="J88" s="13"/>
      <c r="K88" s="13"/>
      <c r="L88" s="68"/>
      <c r="M88" s="13"/>
      <c r="N88" s="13"/>
      <c r="O88" s="68"/>
      <c r="P88" s="13"/>
      <c r="Q88" s="13"/>
      <c r="R88" s="12"/>
      <c r="S88" s="12"/>
    </row>
    <row r="89" spans="1:19" ht="12.75">
      <c r="A89" s="13"/>
      <c r="B89" s="13"/>
      <c r="C89" s="67"/>
      <c r="E89" s="13"/>
      <c r="F89" s="68"/>
      <c r="G89" s="13"/>
      <c r="H89" s="13"/>
      <c r="I89" s="68"/>
      <c r="J89" s="13"/>
      <c r="K89" s="13"/>
      <c r="L89" s="68"/>
      <c r="M89" s="13"/>
      <c r="N89" s="13"/>
      <c r="O89" s="68"/>
      <c r="P89" s="13"/>
      <c r="Q89" s="13"/>
      <c r="R89" s="12"/>
      <c r="S89" s="12"/>
    </row>
    <row r="90" spans="1:19" ht="12.75">
      <c r="A90" s="13"/>
      <c r="B90" s="13"/>
      <c r="C90" s="67"/>
      <c r="E90" s="13"/>
      <c r="F90" s="68"/>
      <c r="G90" s="13"/>
      <c r="H90" s="13"/>
      <c r="I90" s="68"/>
      <c r="J90" s="13"/>
      <c r="K90" s="13"/>
      <c r="L90" s="68"/>
      <c r="M90" s="13"/>
      <c r="N90" s="13"/>
      <c r="O90" s="68"/>
      <c r="P90" s="13"/>
      <c r="Q90" s="13"/>
      <c r="R90" s="12"/>
      <c r="S90" s="12"/>
    </row>
    <row r="91" spans="1:19" ht="12.75">
      <c r="A91" s="13"/>
      <c r="B91" s="13"/>
      <c r="C91" s="67"/>
      <c r="E91" s="13"/>
      <c r="F91" s="68"/>
      <c r="G91" s="13"/>
      <c r="H91" s="13"/>
      <c r="I91" s="68"/>
      <c r="J91" s="13"/>
      <c r="K91" s="13"/>
      <c r="L91" s="68"/>
      <c r="M91" s="13"/>
      <c r="N91" s="13"/>
      <c r="O91" s="68"/>
      <c r="P91" s="13"/>
      <c r="Q91" s="13"/>
      <c r="R91" s="12"/>
      <c r="S91" s="12"/>
    </row>
    <row r="92" spans="1:19" ht="12.75">
      <c r="A92" s="13"/>
      <c r="B92" s="13"/>
      <c r="C92" s="67"/>
      <c r="E92" s="13"/>
      <c r="F92" s="68"/>
      <c r="G92" s="13"/>
      <c r="H92" s="13"/>
      <c r="I92" s="68"/>
      <c r="J92" s="13"/>
      <c r="K92" s="13"/>
      <c r="L92" s="68"/>
      <c r="M92" s="13"/>
      <c r="N92" s="13"/>
      <c r="O92" s="68"/>
      <c r="P92" s="13"/>
      <c r="Q92" s="13"/>
      <c r="R92" s="12"/>
      <c r="S92" s="12"/>
    </row>
    <row r="93" spans="1:19" ht="12.75">
      <c r="A93" s="13"/>
      <c r="B93" s="13"/>
      <c r="C93" s="67"/>
      <c r="E93" s="13"/>
      <c r="F93" s="68"/>
      <c r="G93" s="13"/>
      <c r="H93" s="13"/>
      <c r="I93" s="68"/>
      <c r="J93" s="13"/>
      <c r="K93" s="13"/>
      <c r="L93" s="68"/>
      <c r="M93" s="13"/>
      <c r="N93" s="13"/>
      <c r="O93" s="68"/>
      <c r="P93" s="13"/>
      <c r="Q93" s="13"/>
      <c r="R93" s="12"/>
      <c r="S93" s="12"/>
    </row>
    <row r="94" spans="1:19" ht="12.75">
      <c r="A94" s="13"/>
      <c r="B94" s="13"/>
      <c r="C94" s="67"/>
      <c r="E94" s="13"/>
      <c r="F94" s="68"/>
      <c r="G94" s="13"/>
      <c r="H94" s="13"/>
      <c r="I94" s="68"/>
      <c r="J94" s="13"/>
      <c r="K94" s="13"/>
      <c r="L94" s="68"/>
      <c r="M94" s="13"/>
      <c r="N94" s="13"/>
      <c r="O94" s="68"/>
      <c r="P94" s="13"/>
      <c r="Q94" s="13"/>
      <c r="R94" s="12"/>
      <c r="S94" s="12"/>
    </row>
    <row r="95" spans="1:19" ht="12.75">
      <c r="A95" s="13"/>
      <c r="B95" s="13"/>
      <c r="C95" s="67"/>
      <c r="E95" s="13"/>
      <c r="F95" s="68"/>
      <c r="G95" s="13"/>
      <c r="H95" s="13"/>
      <c r="I95" s="68"/>
      <c r="J95" s="13"/>
      <c r="K95" s="13"/>
      <c r="L95" s="68"/>
      <c r="M95" s="13"/>
      <c r="N95" s="13"/>
      <c r="O95" s="68"/>
      <c r="P95" s="13"/>
      <c r="Q95" s="13"/>
      <c r="R95" s="12"/>
      <c r="S95" s="12"/>
    </row>
    <row r="96" spans="1:19" ht="12.75">
      <c r="A96" s="13"/>
      <c r="B96" s="13"/>
      <c r="C96" s="67"/>
      <c r="E96" s="13"/>
      <c r="F96" s="68"/>
      <c r="G96" s="13"/>
      <c r="H96" s="13"/>
      <c r="I96" s="68"/>
      <c r="J96" s="13"/>
      <c r="K96" s="13"/>
      <c r="L96" s="68"/>
      <c r="M96" s="13"/>
      <c r="N96" s="13"/>
      <c r="O96" s="68"/>
      <c r="P96" s="13"/>
      <c r="Q96" s="13"/>
      <c r="R96" s="12"/>
      <c r="S96" s="12"/>
    </row>
    <row r="97" spans="1:19" ht="12.75">
      <c r="A97" s="13"/>
      <c r="B97" s="13"/>
      <c r="C97" s="67"/>
      <c r="E97" s="13"/>
      <c r="F97" s="68"/>
      <c r="G97" s="13"/>
      <c r="H97" s="13"/>
      <c r="I97" s="68"/>
      <c r="J97" s="13"/>
      <c r="K97" s="13"/>
      <c r="L97" s="68"/>
      <c r="M97" s="13"/>
      <c r="N97" s="13"/>
      <c r="O97" s="68"/>
      <c r="P97" s="13"/>
      <c r="Q97" s="13"/>
      <c r="R97" s="12"/>
      <c r="S97" s="12"/>
    </row>
    <row r="98" spans="1:19" ht="12.75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 t="s">
        <v>33</v>
      </c>
      <c r="B99" s="12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8" t="s">
        <v>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8" t="s">
        <v>40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8" ht="12.75">
      <c r="A102" s="8" t="s">
        <v>41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8" t="s">
        <v>35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8" t="s">
        <v>42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8" t="s">
        <v>43</v>
      </c>
      <c r="B106" s="8"/>
      <c r="C106" s="8"/>
      <c r="D106" s="8"/>
      <c r="E106" s="8"/>
      <c r="F106" s="8"/>
      <c r="G106" s="8"/>
      <c r="H106" s="8"/>
      <c r="I106" s="8"/>
      <c r="J106" s="8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8" t="s">
        <v>44</v>
      </c>
      <c r="B107" s="8"/>
      <c r="C107" s="8"/>
      <c r="D107" s="8"/>
      <c r="E107" s="8"/>
      <c r="F107" s="8"/>
      <c r="G107" s="8"/>
      <c r="H107" s="8"/>
      <c r="I107" s="8"/>
      <c r="J107" s="8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8" t="s">
        <v>45</v>
      </c>
      <c r="B108" s="8"/>
      <c r="C108" s="8"/>
      <c r="D108" s="8"/>
      <c r="E108" s="8"/>
      <c r="F108" s="8"/>
      <c r="G108" s="8"/>
      <c r="H108" s="8"/>
      <c r="I108" s="8"/>
      <c r="J108" s="8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8" t="s">
        <v>50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2"/>
      <c r="N109" s="12"/>
      <c r="O109" s="12"/>
      <c r="P109" s="12"/>
      <c r="Q109" s="12"/>
      <c r="R109" s="12"/>
    </row>
    <row r="110" spans="1:18" ht="12.75">
      <c r="A110" s="8" t="s">
        <v>46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2"/>
      <c r="N110" s="12"/>
      <c r="O110" s="12"/>
      <c r="P110" s="12"/>
      <c r="Q110" s="12"/>
      <c r="R110" s="12"/>
    </row>
    <row r="111" spans="1:18" ht="12.75">
      <c r="A111" s="8" t="s">
        <v>47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2"/>
      <c r="N111" s="12"/>
      <c r="O111" s="12"/>
      <c r="P111" s="12"/>
      <c r="Q111" s="12"/>
      <c r="R111" s="12"/>
    </row>
    <row r="112" spans="1:18" ht="12.75">
      <c r="A112" s="8" t="s">
        <v>48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2"/>
      <c r="N112" s="12"/>
      <c r="O112" s="12"/>
      <c r="P112" s="12"/>
      <c r="Q112" s="12"/>
      <c r="R112" s="12"/>
    </row>
    <row r="113" spans="1:18" ht="12.75">
      <c r="A113" s="8" t="s">
        <v>49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2"/>
      <c r="N113" s="12"/>
      <c r="O113" s="12"/>
      <c r="P113" s="12"/>
      <c r="Q113" s="12"/>
      <c r="R113" s="12"/>
    </row>
    <row r="114" spans="1:18" ht="12.75">
      <c r="A114" s="8" t="s">
        <v>36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2"/>
      <c r="N114" s="12"/>
      <c r="O114" s="12"/>
      <c r="P114" s="12"/>
      <c r="Q114" s="12"/>
      <c r="R114" s="12"/>
    </row>
    <row r="115" spans="1:19" ht="12.75">
      <c r="A115" s="13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13"/>
      <c r="N115" s="13"/>
      <c r="O115" s="13"/>
      <c r="P115" s="13"/>
      <c r="Q115" s="13"/>
      <c r="R115" s="13"/>
      <c r="S115" s="13"/>
    </row>
    <row r="116" spans="1:19" ht="12.75">
      <c r="A116" s="61" t="s">
        <v>37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73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5"/>
    </row>
    <row r="118" spans="1:19" ht="12.75">
      <c r="A118" s="76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8"/>
    </row>
    <row r="119" spans="1:19" ht="12.75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1"/>
    </row>
    <row r="121" spans="1:19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</sheetData>
  <mergeCells count="13">
    <mergeCell ref="A117:S119"/>
    <mergeCell ref="C3:D3"/>
    <mergeCell ref="F3:G3"/>
    <mergeCell ref="I3:J3"/>
    <mergeCell ref="L3:M3"/>
    <mergeCell ref="O3:P3"/>
    <mergeCell ref="C49:D49"/>
    <mergeCell ref="F49:G49"/>
    <mergeCell ref="I49:J49"/>
    <mergeCell ref="O49:P49"/>
    <mergeCell ref="A1:S1"/>
    <mergeCell ref="A47:S47"/>
    <mergeCell ref="L49:M49"/>
  </mergeCells>
  <printOptions horizontalCentered="1"/>
  <pageMargins left="0.25" right="0.25" top="1.75" bottom="0.5" header="0.75" footer="0.5"/>
  <pageSetup horizontalDpi="600" verticalDpi="600" orientation="portrait" scale="98" r:id="rId1"/>
  <headerFooter alignWithMargins="0">
    <oddHeader>&amp;C&amp;"CG Times,Bold"&amp;12COUNTY OF LOS ANGELES - DEPARTMENT OF HEALTH SERVICES
ENVIRONMENTAL HEALTH - RECREATIONAL HEALTH PROGRAM
OCEAN WATER MONITORING DATA
</oddHeader>
    <oddFooter>&amp;CPage &amp;P</oddFooter>
  </headerFooter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21" sqref="A21:S23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4" t="str">
        <f>IF(DHS!A1="","",DHS!A1)</f>
        <v>November 2005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/>
      <c r="B3" s="32"/>
      <c r="C3" s="82">
        <f>IF(DHS!C3="","",DHS!C3)</f>
        <v>38663</v>
      </c>
      <c r="D3" s="94"/>
      <c r="E3" s="33"/>
      <c r="F3" s="82">
        <f>IF(DHS!F3="","",DHS!F3)</f>
        <v>38670</v>
      </c>
      <c r="G3" s="94"/>
      <c r="H3" s="33"/>
      <c r="I3" s="82">
        <f>IF(DHS!I3="","",DHS!I3)</f>
        <v>38677</v>
      </c>
      <c r="J3" s="94"/>
      <c r="K3" s="33"/>
      <c r="L3" s="82">
        <f>IF(DHS!L3="","",DHS!L3)</f>
        <v>38684</v>
      </c>
      <c r="M3" s="94"/>
      <c r="N3" s="33"/>
      <c r="O3" s="82">
        <f>IF(DHS!O3="","",DHS!O3)</f>
      </c>
      <c r="P3" s="94"/>
      <c r="Q3" s="34"/>
      <c r="R3" s="46" t="s">
        <v>38</v>
      </c>
      <c r="S3" s="47"/>
    </row>
    <row r="4" spans="1:19" ht="12.75">
      <c r="A4" s="9" t="s">
        <v>85</v>
      </c>
      <c r="B4" s="10" t="s">
        <v>1</v>
      </c>
      <c r="C4" s="2"/>
      <c r="D4" s="26">
        <f>IF(C4&gt;10000,"a","")</f>
      </c>
      <c r="E4" s="56">
        <f>IF(C5&gt;=1,IF(C4&gt;1000,IF((C5/C4)&gt;0.1,IF((C5/C4)&gt;1,"1",(C5/C4)),""),""),"")</f>
      </c>
      <c r="F4" s="2"/>
      <c r="G4" s="26">
        <f>IF(F4&gt;10000,"a","")</f>
      </c>
      <c r="H4" s="56">
        <f>IF(F5&gt;=1,IF(F4&gt;1000,IF((F5/F4)&gt;0.1,IF((F5/F4)&gt;1,"1",(F5/F4)),""),""),"")</f>
      </c>
      <c r="I4" s="2"/>
      <c r="J4" s="26">
        <f>IF(I4&gt;10000,"a","")</f>
      </c>
      <c r="K4" s="56">
        <f>IF(I5&gt;=1,IF(I4&gt;1000,IF((I5/I4)&gt;0.1,IF((I5/I4)&gt;1,"1",(I5/I4)),""),""),"")</f>
      </c>
      <c r="L4" s="2"/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18">IF(C4+F4+L4+I4+O4&gt;0,(IF(C4&gt;0,C4,1)*IF(F4&gt;0,F4,1)*IF(I4&gt;0,I4,1)*IF(L4&gt;0,L4,1)*IF(O4&gt;0,O4,1))^(1/(IF(C4&gt;0,1,0)+IF(F4&gt;0,1,0)+IF(I4&gt;0,1,0)+IF(L4&gt;0,1,0)+IF(O4&gt;0,1,0))),"")</f>
      </c>
      <c r="S4" s="51">
        <f>IF(R4="","",IF(R4&gt;1000,"d",""))</f>
      </c>
    </row>
    <row r="5" spans="1:19" ht="12.75">
      <c r="A5" s="5" t="s">
        <v>52</v>
      </c>
      <c r="B5" s="11" t="s">
        <v>2</v>
      </c>
      <c r="C5" s="3"/>
      <c r="D5" s="27">
        <f>IF(C5&gt;400,"b","")</f>
      </c>
      <c r="E5" s="28">
        <f>IF(E6&lt;4,"X","")</f>
      </c>
      <c r="F5" s="3"/>
      <c r="G5" s="27">
        <f>IF(F5&gt;400,"b","")</f>
      </c>
      <c r="H5" s="28">
        <f>IF(H6&lt;4,"X","")</f>
      </c>
      <c r="I5" s="3"/>
      <c r="J5" s="27">
        <f>IF(I5&gt;400,"b","")</f>
      </c>
      <c r="K5" s="28">
        <f>IF(K6&lt;4,"X","")</f>
      </c>
      <c r="L5" s="3"/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</c>
      <c r="S5" s="51">
        <f>IF(R5="","",IF(R5&gt;200,"e",""))</f>
      </c>
    </row>
    <row r="6" spans="1:19" ht="12.75">
      <c r="A6" s="5" t="s">
        <v>84</v>
      </c>
      <c r="B6" s="11" t="s">
        <v>3</v>
      </c>
      <c r="C6" s="3"/>
      <c r="D6" s="29">
        <f>IF(C6&gt;104,"c","")</f>
      </c>
      <c r="E6" s="30">
        <f>COUNTBLANK(D4:D6)+COUNTBLANK(E4)</f>
        <v>4</v>
      </c>
      <c r="F6" s="3"/>
      <c r="G6" s="29">
        <f>IF(F6&gt;104,"c","")</f>
      </c>
      <c r="H6" s="30">
        <f>COUNTBLANK(G4:G6)+COUNTBLANK(H4)</f>
        <v>4</v>
      </c>
      <c r="I6" s="3"/>
      <c r="J6" s="29">
        <f>IF(I6&gt;104,"c","")</f>
      </c>
      <c r="K6" s="30">
        <f>COUNTBLANK(J4:J6)+COUNTBLANK(K4)</f>
        <v>4</v>
      </c>
      <c r="L6" s="3"/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49">
        <f t="shared" si="0"/>
      </c>
      <c r="S6" s="62">
        <f>IF(R6="","",IF(R6&gt;35,"f",""))</f>
      </c>
    </row>
    <row r="7" spans="1:19" ht="12.75">
      <c r="A7" s="9" t="s">
        <v>86</v>
      </c>
      <c r="B7" s="10" t="s">
        <v>1</v>
      </c>
      <c r="C7" s="2"/>
      <c r="D7" s="26">
        <f>IF(C7&gt;10000,"a","")</f>
      </c>
      <c r="E7" s="56">
        <f>IF(C8&gt;=1,IF(C7&gt;1000,IF((C8/C7)&gt;0.1,IF((C8/C7)&gt;1,"1",(C8/C7)),""),""),"")</f>
      </c>
      <c r="F7" s="2"/>
      <c r="G7" s="26">
        <f>IF(F7&gt;10000,"a","")</f>
      </c>
      <c r="H7" s="56">
        <f>IF(F8&gt;=1,IF(F7&gt;1000,IF((F8/F7)&gt;0.1,IF((F8/F7)&gt;1,"1",(F8/F7)),""),""),"")</f>
      </c>
      <c r="I7" s="2"/>
      <c r="J7" s="26">
        <f>IF(I7&gt;10000,"a","")</f>
      </c>
      <c r="K7" s="56">
        <f>IF(I8&gt;=1,IF(I7&gt;1000,IF((I8/I7)&gt;0.1,IF((I8/I7)&gt;1,"1",(I8/I7)),""),""),"")</f>
      </c>
      <c r="L7" s="2"/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</c>
      <c r="S7" s="51">
        <f>IF(R7="","",IF(R7&gt;1000,"d",""))</f>
      </c>
    </row>
    <row r="8" spans="1:19" ht="12.75">
      <c r="A8" s="63" t="s">
        <v>53</v>
      </c>
      <c r="B8" s="11" t="s">
        <v>2</v>
      </c>
      <c r="C8" s="3"/>
      <c r="D8" s="27">
        <f>IF(C8&gt;400,"b","")</f>
      </c>
      <c r="E8" s="28">
        <f>IF(E9&lt;4,"X","")</f>
      </c>
      <c r="F8" s="3"/>
      <c r="G8" s="27">
        <f>IF(F8&gt;400,"b","")</f>
      </c>
      <c r="H8" s="28">
        <f>IF(H9&lt;4,"X","")</f>
      </c>
      <c r="I8" s="3"/>
      <c r="J8" s="27">
        <f>IF(I8&gt;400,"b","")</f>
      </c>
      <c r="K8" s="28">
        <f>IF(K9&lt;4,"X","")</f>
      </c>
      <c r="L8" s="3"/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</c>
      <c r="S8" s="51">
        <f>IF(R8="","",IF(R8&gt;200,"e",""))</f>
      </c>
    </row>
    <row r="9" spans="1:19" ht="12.75">
      <c r="A9" s="63" t="s">
        <v>84</v>
      </c>
      <c r="B9" s="11" t="s">
        <v>3</v>
      </c>
      <c r="C9" s="3"/>
      <c r="D9" s="29">
        <f>IF(C9&gt;104,"c","")</f>
      </c>
      <c r="E9" s="30">
        <f>COUNTBLANK(D7:D9)+COUNTBLANK(E7)</f>
        <v>4</v>
      </c>
      <c r="F9" s="3"/>
      <c r="G9" s="29">
        <f>IF(F9&gt;104,"c","")</f>
      </c>
      <c r="H9" s="30">
        <f>COUNTBLANK(G7:G9)+COUNTBLANK(H7)</f>
        <v>4</v>
      </c>
      <c r="I9" s="3"/>
      <c r="J9" s="29">
        <f>IF(I9&gt;104,"c","")</f>
      </c>
      <c r="K9" s="30">
        <f>COUNTBLANK(J7:J9)+COUNTBLANK(K7)</f>
        <v>4</v>
      </c>
      <c r="L9" s="3"/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49">
        <f t="shared" si="0"/>
      </c>
      <c r="S9" s="62">
        <f>IF(R9="","",IF(R9&gt;35,"f",""))</f>
      </c>
    </row>
    <row r="10" spans="1:19" ht="12.75">
      <c r="A10" s="9" t="s">
        <v>89</v>
      </c>
      <c r="B10" s="10" t="s">
        <v>1</v>
      </c>
      <c r="C10" s="2"/>
      <c r="D10" s="26">
        <f>IF(C10&gt;10000,"a","")</f>
      </c>
      <c r="E10" s="56">
        <f>IF(C11&gt;=1,IF(C10&gt;1000,IF((C11/C10)&gt;0.1,IF((C11/C10)&gt;1,"1",(C11/C10)),""),""),"")</f>
      </c>
      <c r="F10" s="2"/>
      <c r="G10" s="26">
        <f>IF(F10&gt;10000,"a","")</f>
      </c>
      <c r="H10" s="56">
        <f>IF(F11&gt;=1,IF(F10&gt;1000,IF((F11/F10)&gt;0.1,IF((F11/F10)&gt;1,"1",(F11/F10)),""),""),"")</f>
      </c>
      <c r="I10" s="2"/>
      <c r="J10" s="26">
        <f>IF(I10&gt;10000,"a","")</f>
      </c>
      <c r="K10" s="56">
        <f>IF(I11&gt;=1,IF(I10&gt;1000,IF((I11/I10)&gt;0.1,IF((I11/I10)&gt;1,"1",(I11/I10)),""),""),"")</f>
      </c>
      <c r="L10" s="2"/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</c>
      <c r="S10" s="51">
        <f>IF(R10="","",IF(R10&gt;1000,"d",""))</f>
      </c>
    </row>
    <row r="11" spans="1:19" ht="12.75">
      <c r="A11" s="5" t="s">
        <v>87</v>
      </c>
      <c r="B11" s="11" t="s">
        <v>2</v>
      </c>
      <c r="C11" s="3"/>
      <c r="D11" s="27">
        <f>IF(C11&gt;400,"b","")</f>
      </c>
      <c r="E11" s="28">
        <f>IF(E12&lt;4,"X","")</f>
      </c>
      <c r="F11" s="3"/>
      <c r="G11" s="27">
        <f>IF(F11&gt;400,"b","")</f>
      </c>
      <c r="H11" s="28">
        <f>IF(H12&lt;4,"X","")</f>
      </c>
      <c r="I11" s="3"/>
      <c r="J11" s="27">
        <f>IF(I11&gt;400,"b","")</f>
      </c>
      <c r="K11" s="28">
        <f>IF(K12&lt;4,"X","")</f>
      </c>
      <c r="L11" s="3"/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</c>
      <c r="S11" s="51">
        <f>IF(R11="","",IF(R11&gt;200,"e",""))</f>
      </c>
    </row>
    <row r="12" spans="1:19" ht="12.75">
      <c r="A12" s="5" t="s">
        <v>88</v>
      </c>
      <c r="B12" s="11" t="s">
        <v>3</v>
      </c>
      <c r="C12" s="3"/>
      <c r="D12" s="29">
        <f>IF(C12&gt;104,"c","")</f>
      </c>
      <c r="E12" s="30">
        <f>COUNTBLANK(D10:D12)+COUNTBLANK(E10)</f>
        <v>4</v>
      </c>
      <c r="F12" s="3"/>
      <c r="G12" s="29">
        <f>IF(F12&gt;104,"c","")</f>
      </c>
      <c r="H12" s="30">
        <f>COUNTBLANK(G10:G12)+COUNTBLANK(H10)</f>
        <v>4</v>
      </c>
      <c r="I12" s="3"/>
      <c r="J12" s="29">
        <f>IF(I12&gt;104,"c","")</f>
      </c>
      <c r="K12" s="30">
        <f>COUNTBLANK(J10:J12)+COUNTBLANK(K10)</f>
        <v>4</v>
      </c>
      <c r="L12" s="3"/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49">
        <f t="shared" si="0"/>
      </c>
      <c r="S12" s="62">
        <f>IF(R12="","",IF(R12&gt;35,"f",""))</f>
      </c>
    </row>
    <row r="13" spans="1:19" ht="12.75">
      <c r="A13" s="9" t="s">
        <v>90</v>
      </c>
      <c r="B13" s="10" t="s">
        <v>1</v>
      </c>
      <c r="C13" s="2"/>
      <c r="D13" s="26">
        <f>IF(C13&gt;10000,"a","")</f>
      </c>
      <c r="E13" s="56">
        <f>IF(C14&gt;=1,IF(C13&gt;1000,IF((C14/C13)&gt;0.1,IF((C14/C13)&gt;1,"1",(C14/C13)),""),""),"")</f>
      </c>
      <c r="F13" s="2"/>
      <c r="G13" s="26">
        <f>IF(F13&gt;10000,"a","")</f>
      </c>
      <c r="H13" s="56">
        <f>IF(F14&gt;=1,IF(F13&gt;1000,IF((F14/F13)&gt;0.1,IF((F14/F13)&gt;1,"1",(F14/F13)),""),""),"")</f>
      </c>
      <c r="I13" s="2"/>
      <c r="J13" s="26">
        <f>IF(I13&gt;10000,"a","")</f>
      </c>
      <c r="K13" s="56">
        <f>IF(I14&gt;=1,IF(I13&gt;1000,IF((I14/I13)&gt;0.1,IF((I14/I13)&gt;1,"1",(I14/I13)),""),""),"")</f>
      </c>
      <c r="L13" s="2"/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</c>
      <c r="S13" s="51">
        <f>IF(R13="","",IF(R13&gt;1000,"d",""))</f>
      </c>
    </row>
    <row r="14" spans="1:19" ht="12.75">
      <c r="A14" s="5" t="s">
        <v>54</v>
      </c>
      <c r="B14" s="11" t="s">
        <v>2</v>
      </c>
      <c r="C14" s="3"/>
      <c r="D14" s="27">
        <f>IF(C14&gt;400,"b","")</f>
      </c>
      <c r="E14" s="28">
        <f>IF(E15&lt;4,"X","")</f>
      </c>
      <c r="F14" s="3"/>
      <c r="G14" s="27">
        <f>IF(F14&gt;400,"b","")</f>
      </c>
      <c r="H14" s="28">
        <f>IF(H15&lt;4,"X","")</f>
      </c>
      <c r="I14" s="3"/>
      <c r="J14" s="27">
        <f>IF(I14&gt;400,"b","")</f>
      </c>
      <c r="K14" s="28">
        <f>IF(K15&lt;4,"X","")</f>
      </c>
      <c r="L14" s="3"/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</c>
      <c r="S14" s="51">
        <f>IF(R14="","",IF(R14&gt;200,"e",""))</f>
      </c>
    </row>
    <row r="15" spans="1:19" ht="12.75">
      <c r="A15" s="63" t="s">
        <v>88</v>
      </c>
      <c r="B15" s="11" t="s">
        <v>3</v>
      </c>
      <c r="C15" s="3"/>
      <c r="D15" s="29">
        <f>IF(C15&gt;104,"c","")</f>
      </c>
      <c r="E15" s="30">
        <f>COUNTBLANK(D13:D15)+COUNTBLANK(E13)</f>
        <v>4</v>
      </c>
      <c r="F15" s="3"/>
      <c r="G15" s="29">
        <f>IF(F15&gt;104,"c","")</f>
      </c>
      <c r="H15" s="30">
        <f>COUNTBLANK(G13:G15)+COUNTBLANK(H13)</f>
        <v>4</v>
      </c>
      <c r="I15" s="3"/>
      <c r="J15" s="29">
        <f>IF(I15&gt;104,"c","")</f>
      </c>
      <c r="K15" s="30">
        <f>COUNTBLANK(J13:J15)+COUNTBLANK(K13)</f>
        <v>4</v>
      </c>
      <c r="L15" s="3"/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49">
        <f t="shared" si="0"/>
      </c>
      <c r="S15" s="62">
        <f>IF(R15="","",IF(R15&gt;35,"f",""))</f>
      </c>
    </row>
    <row r="16" spans="1:19" ht="12.75">
      <c r="A16" s="9" t="s">
        <v>94</v>
      </c>
      <c r="B16" s="10" t="s">
        <v>1</v>
      </c>
      <c r="C16" s="2"/>
      <c r="D16" s="26">
        <f>IF(C16&gt;10000,"a","")</f>
      </c>
      <c r="E16" s="56">
        <f>IF(C17&gt;=1,IF(C16&gt;1000,IF((C17/C16)&gt;0.1,IF((C17/C16)&gt;1,"1",(C17/C16)),""),""),"")</f>
      </c>
      <c r="F16" s="2"/>
      <c r="G16" s="26">
        <f>IF(F16&gt;10000,"a","")</f>
      </c>
      <c r="H16" s="56">
        <f>IF(F17&gt;=1,IF(F16&gt;1000,IF((F17/F16)&gt;0.1,IF((F17/F16)&gt;1,"1",(F17/F16)),""),""),"")</f>
      </c>
      <c r="I16" s="2"/>
      <c r="J16" s="26">
        <f>IF(I16&gt;10000,"a","")</f>
      </c>
      <c r="K16" s="56">
        <f>IF(I17&gt;=1,IF(I16&gt;1000,IF((I17/I16)&gt;0.1,IF((I17/I16)&gt;1,"1",(I17/I16)),""),""),"")</f>
      </c>
      <c r="L16" s="2"/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</c>
      <c r="S16" s="51">
        <f>IF(R16="","",IF(R16&gt;1000,"d",""))</f>
      </c>
    </row>
    <row r="17" spans="1:19" ht="12.75">
      <c r="A17" s="5" t="s">
        <v>91</v>
      </c>
      <c r="B17" s="11" t="s">
        <v>2</v>
      </c>
      <c r="C17" s="3"/>
      <c r="D17" s="27">
        <f>IF(C17&gt;400,"b","")</f>
      </c>
      <c r="E17" s="28">
        <f>IF(E18&lt;4,"X","")</f>
      </c>
      <c r="F17" s="3"/>
      <c r="G17" s="27">
        <f>IF(F17&gt;400,"b","")</f>
      </c>
      <c r="H17" s="28">
        <f>IF(H18&lt;4,"X","")</f>
      </c>
      <c r="I17" s="3"/>
      <c r="J17" s="27">
        <f>IF(I17&gt;400,"b","")</f>
      </c>
      <c r="K17" s="28">
        <f>IF(K18&lt;4,"X","")</f>
      </c>
      <c r="L17" s="3"/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</c>
      <c r="S17" s="51">
        <f>IF(R17="","",IF(R17&gt;200,"e",""))</f>
      </c>
    </row>
    <row r="18" spans="1:19" ht="12.75">
      <c r="A18" s="14" t="s">
        <v>92</v>
      </c>
      <c r="B18" s="15" t="s">
        <v>3</v>
      </c>
      <c r="C18" s="4"/>
      <c r="D18" s="57">
        <f>IF(C18&gt;104,"c","")</f>
      </c>
      <c r="E18" s="58">
        <f>COUNTBLANK(D16:D18)+COUNTBLANK(E16)</f>
        <v>4</v>
      </c>
      <c r="F18" s="4"/>
      <c r="G18" s="57">
        <f>IF(F18&gt;104,"c","")</f>
      </c>
      <c r="H18" s="58">
        <f>COUNTBLANK(G16:G18)+COUNTBLANK(H16)</f>
        <v>4</v>
      </c>
      <c r="I18" s="4"/>
      <c r="J18" s="57">
        <f>IF(I18&gt;104,"c","")</f>
      </c>
      <c r="K18" s="58">
        <f>COUNTBLANK(J16:J18)+COUNTBLANK(K16)</f>
        <v>4</v>
      </c>
      <c r="L18" s="4"/>
      <c r="M18" s="57">
        <f>IF(L18&gt;104,"c","")</f>
      </c>
      <c r="N18" s="58">
        <f>COUNTBLANK(M16:M18)+COUNTBLANK(N16)</f>
        <v>4</v>
      </c>
      <c r="O18" s="4"/>
      <c r="P18" s="57">
        <f>IF(O18&gt;104,"c","")</f>
      </c>
      <c r="Q18" s="58">
        <f>COUNTBLANK(P16:P18)+COUNTBLANK(Q16)</f>
        <v>4</v>
      </c>
      <c r="R18" s="50">
        <f t="shared" si="0"/>
      </c>
      <c r="S18" s="52">
        <f>IF(R18="","",IF(R18&gt;35,"f",""))</f>
      </c>
    </row>
    <row r="20" ht="12.75">
      <c r="A20" t="s">
        <v>51</v>
      </c>
    </row>
    <row r="21" spans="1:19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</sheetData>
  <sheetProtection sheet="1" objects="1" scenarios="1"/>
  <mergeCells count="7">
    <mergeCell ref="A1:S1"/>
    <mergeCell ref="A21:S23"/>
    <mergeCell ref="C3:D3"/>
    <mergeCell ref="F3:G3"/>
    <mergeCell ref="I3:J3"/>
    <mergeCell ref="L3:M3"/>
    <mergeCell ref="O3:P3"/>
  </mergeCells>
  <printOptions/>
  <pageMargins left="0.25" right="0.25" top="1.75" bottom="0.5" header="0.75" footer="0"/>
  <pageSetup orientation="portrait" scale="98" r:id="rId1"/>
  <headerFooter alignWithMargins="0">
    <oddHeader>&amp;C&amp;"CG Times,Bold"&amp;12COUNTY OF LOS ANGELES - DEPARTMENT OF HEALTH SERVICES
ENVIRONMENTAL HEALTH - RECREATIONAL HEALTH PROGRAM
CATALINA OCEAN WATER MONITORING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Planning &amp; Evaluation</dc:creator>
  <cp:keywords/>
  <dc:description/>
  <cp:lastModifiedBy>LA County Health Services</cp:lastModifiedBy>
  <cp:lastPrinted>2000-08-15T21:30:49Z</cp:lastPrinted>
  <dcterms:created xsi:type="dcterms:W3CDTF">1998-12-02T23:36:41Z</dcterms:created>
  <dcterms:modified xsi:type="dcterms:W3CDTF">2005-11-30T17:25:37Z</dcterms:modified>
  <cp:category/>
  <cp:version/>
  <cp:contentType/>
  <cp:contentStatus/>
</cp:coreProperties>
</file>